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d.docs.live.net/aeb1cb8e617a8abd/AB BIRKETOFTEN/Økonomi^J bestyrelsesmøde m.m/2015/"/>
    </mc:Choice>
  </mc:AlternateContent>
  <xr:revisionPtr revIDLastSave="0" documentId="8_{C228D384-27E4-4767-B4BE-EE984C8DDA38}" xr6:coauthVersionLast="45" xr6:coauthVersionMax="45" xr10:uidLastSave="{00000000-0000-0000-0000-000000000000}"/>
  <bookViews>
    <workbookView xWindow="-108" yWindow="-108" windowWidth="30936" windowHeight="16896" xr2:uid="{6BB91FD8-B518-46CD-990C-8497C0771133}"/>
  </bookViews>
  <sheets>
    <sheet name="Budget 2015" sheetId="1" r:id="rId1"/>
  </sheets>
  <externalReferences>
    <externalReference r:id="rId2"/>
    <externalReference r:id="rId3"/>
    <externalReference r:id="rId4"/>
    <externalReference r:id="rId5"/>
  </externalReferences>
  <definedNames>
    <definedName name="_ATP2" localSheetId="0">#REF!</definedName>
    <definedName name="_ATP2">#REF!</definedName>
    <definedName name="a" localSheetId="0">#REF!</definedName>
    <definedName name="a">#REF!</definedName>
    <definedName name="A.indkomst" localSheetId="0">#REF!</definedName>
    <definedName name="A.indkomst">#REF!</definedName>
    <definedName name="A.skat" localSheetId="0">#REF!</definedName>
    <definedName name="A.skat">#REF!</definedName>
    <definedName name="A_S___ApS_nr." localSheetId="0">#REF!</definedName>
    <definedName name="A_S___ApS_nr.">#REF!</definedName>
    <definedName name="acc_rente" localSheetId="0">#REF!</definedName>
    <definedName name="acc_rente">#REF!</definedName>
    <definedName name="ADRESSE" localSheetId="0">#REF!</definedName>
    <definedName name="ADRESSE">#REF!</definedName>
    <definedName name="ADRESSE_1" localSheetId="0">#REF!</definedName>
    <definedName name="ADRESSE_1">#REF!</definedName>
    <definedName name="ADRESSE_2" localSheetId="0">#REF!</definedName>
    <definedName name="ADRESSE_2">#REF!</definedName>
    <definedName name="adresse2" localSheetId="0">#REF!</definedName>
    <definedName name="adresse2">#REF!</definedName>
    <definedName name="Afdrag" localSheetId="0">#REF!</definedName>
    <definedName name="Afdrag">#REF!</definedName>
    <definedName name="afskrivning" localSheetId="0">#REF!</definedName>
    <definedName name="afskrivning">#REF!</definedName>
    <definedName name="ALDER_1" localSheetId="0">#REF!</definedName>
    <definedName name="ALDER_1">#REF!</definedName>
    <definedName name="ALDER_2" localSheetId="0">#REF!</definedName>
    <definedName name="ALDER_2">#REF!</definedName>
    <definedName name="AMbidrag" localSheetId="0">#REF!</definedName>
    <definedName name="AMbidrag">#REF!</definedName>
    <definedName name="AMbidrag2" localSheetId="0">#REF!</definedName>
    <definedName name="AMbidrag2">#REF!</definedName>
    <definedName name="anlæg_nr" localSheetId="0">#REF!</definedName>
    <definedName name="anlæg_nr">#REF!</definedName>
    <definedName name="Anlægskartotek">'[2]Anlægskartotek - spec.'!XFC1-'[2]Anlægskartotek - spec.'!XFD1</definedName>
    <definedName name="Askat" localSheetId="0">#REF!</definedName>
    <definedName name="Askat">#REF!</definedName>
    <definedName name="Askat2" localSheetId="0">#REF!</definedName>
    <definedName name="Askat2">#REF!</definedName>
    <definedName name="ATP" localSheetId="0">#REF!</definedName>
    <definedName name="ATP">#REF!</definedName>
    <definedName name="Bidragsgrundlag" localSheetId="0">#REF!</definedName>
    <definedName name="Bidragsgrundlag">#REF!</definedName>
    <definedName name="BRANCHE" localSheetId="0">#REF!</definedName>
    <definedName name="BRANCHE">#REF!</definedName>
    <definedName name="Bruttoløn" localSheetId="0">#REF!</definedName>
    <definedName name="Bruttoløn">#REF!</definedName>
    <definedName name="Bruttoløn2" localSheetId="0">#REF!</definedName>
    <definedName name="Bruttoløn2">#REF!</definedName>
    <definedName name="BY" localSheetId="0">#REF!</definedName>
    <definedName name="BY">#REF!</definedName>
    <definedName name="BY_1" localSheetId="0">#REF!</definedName>
    <definedName name="BY_1">#REF!</definedName>
    <definedName name="BY_2" localSheetId="0">#REF!</definedName>
    <definedName name="BY_2">#REF!</definedName>
    <definedName name="CPR_NR_1" localSheetId="0">#REF!</definedName>
    <definedName name="CPR_NR_1">#REF!</definedName>
    <definedName name="CPR_NR_2" localSheetId="0">#REF!</definedName>
    <definedName name="CPR_NR_2">#REF!</definedName>
    <definedName name="E_MAIL" localSheetId="0">#REF!</definedName>
    <definedName name="E_MAIL">#REF!</definedName>
    <definedName name="ETABL_ÅR" localSheetId="0">#REF!</definedName>
    <definedName name="ETABL_ÅR">#REF!</definedName>
    <definedName name="FAX" localSheetId="0">#REF!</definedName>
    <definedName name="FAX">#REF!</definedName>
    <definedName name="gevinst___tab">'[3]Anlægskartotek - spec.'!XFC1-'[3]Anlægskartotek - spec.'!XFD1</definedName>
    <definedName name="INDEH_1" localSheetId="0">#REF!</definedName>
    <definedName name="INDEH_1">#REF!</definedName>
    <definedName name="INDEH_2" localSheetId="0">#REF!</definedName>
    <definedName name="INDEH_2">#REF!</definedName>
    <definedName name="KOMMUNE" localSheetId="0">#REF!</definedName>
    <definedName name="KOMMUNE">#REF!</definedName>
    <definedName name="Kontodata" localSheetId="0">#REF!</definedName>
    <definedName name="Kontodata">#REF!</definedName>
    <definedName name="KUNDE_NR" localSheetId="0">#REF!</definedName>
    <definedName name="KUNDE_NR">#REF!</definedName>
    <definedName name="lort">#REF!</definedName>
    <definedName name="Løbetid" localSheetId="0">#REF!</definedName>
    <definedName name="Løbetid">#REF!</definedName>
    <definedName name="MOB_TEL" localSheetId="0">#REF!</definedName>
    <definedName name="MOB_TEL">#REF!</definedName>
    <definedName name="MOB_TEL_1" localSheetId="0">#REF!</definedName>
    <definedName name="MOB_TEL_1">#REF!</definedName>
    <definedName name="MOB_TEL_2" localSheetId="0">#REF!</definedName>
    <definedName name="MOB_TEL_2">#REF!</definedName>
    <definedName name="NAVN" localSheetId="0">#REF!</definedName>
    <definedName name="NAVN">#REF!</definedName>
    <definedName name="Ny_restgæld" localSheetId="0">#REF!</definedName>
    <definedName name="Ny_restgæld">#REF!</definedName>
    <definedName name="opskrivning" localSheetId="0">#REF!</definedName>
    <definedName name="opskrivning">#REF!</definedName>
    <definedName name="Pension" localSheetId="0">#REF!</definedName>
    <definedName name="Pension">#REF!</definedName>
    <definedName name="Pension2" localSheetId="0">#REF!</definedName>
    <definedName name="Pension2">#REF!</definedName>
    <definedName name="POSR_NR_1" localSheetId="0">#REF!</definedName>
    <definedName name="POSR_NR_1">#REF!</definedName>
    <definedName name="post" localSheetId="0">#REF!</definedName>
    <definedName name="post">#REF!</definedName>
    <definedName name="POST_NR" localSheetId="0">#REF!</definedName>
    <definedName name="POST_NR">#REF!</definedName>
    <definedName name="POST_NR_2" localSheetId="0">#REF!</definedName>
    <definedName name="POST_NR_2">#REF!</definedName>
    <definedName name="REGN_ÅR" localSheetId="0">#REF!</definedName>
    <definedName name="REGN_ÅR">#REF!</definedName>
    <definedName name="Rente" localSheetId="0">#REF!</definedName>
    <definedName name="Rente">#REF!</definedName>
    <definedName name="Rentesats" localSheetId="0">#REF!</definedName>
    <definedName name="Rentesats">#REF!</definedName>
    <definedName name="saldo_primo" localSheetId="0">#REF!</definedName>
    <definedName name="saldo_primo">#REF!</definedName>
    <definedName name="saldo_ultimo" localSheetId="0">#REF!</definedName>
    <definedName name="saldo_ultimo">#REF!</definedName>
    <definedName name="salgspris" localSheetId="0">#REF!</definedName>
    <definedName name="salgspris">#REF!</definedName>
    <definedName name="SE_NR" localSheetId="0">#REF!</definedName>
    <definedName name="SE_NR">#REF!</definedName>
    <definedName name="STAMDATA">'[4]STAMDATA '!$A$1:$F$30</definedName>
    <definedName name="TEL" localSheetId="0">#REF!</definedName>
    <definedName name="TEL">#REF!</definedName>
    <definedName name="TEL_1" localSheetId="0">#REF!</definedName>
    <definedName name="TEL_1">#REF!</definedName>
    <definedName name="TEL_2" localSheetId="0">#REF!</definedName>
    <definedName name="TEL_2">#REF!</definedName>
    <definedName name="test">#REF!</definedName>
    <definedName name="TS_REGION" localSheetId="0">#REF!</definedName>
    <definedName name="TS_REGION">#REF!</definedName>
    <definedName name="_xlnm.Print_Area" localSheetId="0">'Budget 2015'!$A$1:$I$59</definedName>
    <definedName name="WWW" localSheetId="0">#REF!</definedName>
    <definedName name="WWW">#REF!</definedName>
    <definedName name="Ydelsen" localSheetId="0">#REF!</definedName>
    <definedName name="Ydelsen">#REF!</definedName>
    <definedName name="år" localSheetId="0">#REF!</definedName>
    <definedName name="å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4" i="1" l="1"/>
  <c r="H52" i="1" s="1"/>
  <c r="D54" i="1"/>
  <c r="G54" i="1" s="1"/>
  <c r="G52" i="1" s="1"/>
  <c r="C54" i="1"/>
  <c r="C52" i="1" s="1"/>
  <c r="I53" i="1"/>
  <c r="H53" i="1"/>
  <c r="G53" i="1"/>
  <c r="F53" i="1"/>
  <c r="C53" i="1"/>
  <c r="I50" i="1"/>
  <c r="H50" i="1"/>
  <c r="G50" i="1"/>
  <c r="F50" i="1"/>
  <c r="I49" i="1"/>
  <c r="H49" i="1"/>
  <c r="G49" i="1"/>
  <c r="G48" i="1" s="1"/>
  <c r="F49" i="1"/>
  <c r="C49" i="1"/>
  <c r="I48" i="1"/>
  <c r="H48" i="1"/>
  <c r="F48" i="1"/>
  <c r="D48" i="1"/>
  <c r="C48" i="1"/>
  <c r="I46" i="1"/>
  <c r="H46" i="1"/>
  <c r="G46" i="1"/>
  <c r="F46" i="1"/>
  <c r="C46" i="1"/>
  <c r="I45" i="1"/>
  <c r="H45" i="1"/>
  <c r="G45" i="1"/>
  <c r="F45" i="1"/>
  <c r="C45" i="1"/>
  <c r="I44" i="1"/>
  <c r="H44" i="1"/>
  <c r="G44" i="1"/>
  <c r="F44" i="1"/>
  <c r="C44" i="1"/>
  <c r="I43" i="1"/>
  <c r="H43" i="1"/>
  <c r="G43" i="1"/>
  <c r="F43" i="1"/>
  <c r="C43" i="1"/>
  <c r="I42" i="1"/>
  <c r="H42" i="1"/>
  <c r="G42" i="1"/>
  <c r="F42" i="1"/>
  <c r="C42" i="1"/>
  <c r="I41" i="1"/>
  <c r="H41" i="1"/>
  <c r="G41" i="1"/>
  <c r="F41" i="1"/>
  <c r="C41" i="1"/>
  <c r="I40" i="1"/>
  <c r="H40" i="1"/>
  <c r="H37" i="1" s="1"/>
  <c r="G40" i="1"/>
  <c r="F40" i="1"/>
  <c r="C40" i="1"/>
  <c r="I39" i="1"/>
  <c r="I37" i="1" s="1"/>
  <c r="H39" i="1"/>
  <c r="G39" i="1"/>
  <c r="F39" i="1"/>
  <c r="C39" i="1"/>
  <c r="C37" i="1" s="1"/>
  <c r="I38" i="1"/>
  <c r="H38" i="1"/>
  <c r="G38" i="1"/>
  <c r="F38" i="1"/>
  <c r="F37" i="1" s="1"/>
  <c r="C38" i="1"/>
  <c r="G37" i="1"/>
  <c r="D37" i="1"/>
  <c r="I35" i="1"/>
  <c r="H35" i="1"/>
  <c r="G35" i="1"/>
  <c r="F35" i="1"/>
  <c r="I34" i="1"/>
  <c r="H34" i="1"/>
  <c r="G34" i="1"/>
  <c r="F34" i="1"/>
  <c r="C34" i="1"/>
  <c r="G33" i="1"/>
  <c r="G13" i="1" s="1"/>
  <c r="F33" i="1"/>
  <c r="F13" i="1" s="1"/>
  <c r="D33" i="1"/>
  <c r="I33" i="1" s="1"/>
  <c r="I13" i="1" s="1"/>
  <c r="C33" i="1"/>
  <c r="I32" i="1"/>
  <c r="H32" i="1"/>
  <c r="G32" i="1"/>
  <c r="F32" i="1"/>
  <c r="C32" i="1"/>
  <c r="I31" i="1"/>
  <c r="H31" i="1"/>
  <c r="G31" i="1"/>
  <c r="F31" i="1"/>
  <c r="C31" i="1"/>
  <c r="I30" i="1"/>
  <c r="H30" i="1"/>
  <c r="G30" i="1"/>
  <c r="F30" i="1"/>
  <c r="C30" i="1"/>
  <c r="I29" i="1"/>
  <c r="H29" i="1"/>
  <c r="G29" i="1"/>
  <c r="F29" i="1"/>
  <c r="C29" i="1"/>
  <c r="I28" i="1"/>
  <c r="H28" i="1"/>
  <c r="G28" i="1"/>
  <c r="F28" i="1"/>
  <c r="C28" i="1"/>
  <c r="K27" i="1"/>
  <c r="I27" i="1"/>
  <c r="H27" i="1"/>
  <c r="G27" i="1"/>
  <c r="F27" i="1"/>
  <c r="C27" i="1"/>
  <c r="I26" i="1"/>
  <c r="H26" i="1"/>
  <c r="G26" i="1"/>
  <c r="D26" i="1" s="1"/>
  <c r="D24" i="1" s="1"/>
  <c r="F26" i="1"/>
  <c r="C26" i="1"/>
  <c r="I25" i="1"/>
  <c r="I24" i="1" s="1"/>
  <c r="H25" i="1"/>
  <c r="G25" i="1"/>
  <c r="F25" i="1"/>
  <c r="C25" i="1"/>
  <c r="C24" i="1" s="1"/>
  <c r="F24" i="1"/>
  <c r="I23" i="1"/>
  <c r="H23" i="1"/>
  <c r="G23" i="1"/>
  <c r="F23" i="1"/>
  <c r="H22" i="1"/>
  <c r="D22" i="1"/>
  <c r="G22" i="1" s="1"/>
  <c r="C22" i="1"/>
  <c r="I21" i="1"/>
  <c r="H21" i="1"/>
  <c r="G21" i="1"/>
  <c r="F21" i="1"/>
  <c r="C21" i="1"/>
  <c r="I20" i="1"/>
  <c r="H20" i="1"/>
  <c r="G20" i="1"/>
  <c r="G17" i="1" s="1"/>
  <c r="F20" i="1"/>
  <c r="C20" i="1"/>
  <c r="I19" i="1"/>
  <c r="H19" i="1"/>
  <c r="H17" i="1" s="1"/>
  <c r="G19" i="1"/>
  <c r="F19" i="1"/>
  <c r="C19" i="1"/>
  <c r="I18" i="1"/>
  <c r="H18" i="1"/>
  <c r="G18" i="1"/>
  <c r="F18" i="1"/>
  <c r="C18" i="1"/>
  <c r="C17" i="1" s="1"/>
  <c r="N16" i="1"/>
  <c r="M16" i="1"/>
  <c r="L16" i="1"/>
  <c r="K16" i="1"/>
  <c r="C14" i="1"/>
  <c r="C13" i="1"/>
  <c r="D12" i="1"/>
  <c r="C12" i="1"/>
  <c r="D11" i="1"/>
  <c r="C10" i="1"/>
  <c r="C9" i="1"/>
  <c r="C57" i="1" s="1"/>
  <c r="F51" i="1" l="1"/>
  <c r="C51" i="1"/>
  <c r="G51" i="1"/>
  <c r="G55" i="1" s="1"/>
  <c r="G10" i="1" s="1"/>
  <c r="G9" i="1" s="1"/>
  <c r="Q9" i="1" s="1"/>
  <c r="C55" i="1"/>
  <c r="C59" i="1" s="1"/>
  <c r="I22" i="1"/>
  <c r="I17" i="1" s="1"/>
  <c r="I51" i="1" s="1"/>
  <c r="I55" i="1" s="1"/>
  <c r="I10" i="1" s="1"/>
  <c r="I9" i="1" s="1"/>
  <c r="S9" i="1" s="1"/>
  <c r="G24" i="1"/>
  <c r="F22" i="1"/>
  <c r="F17" i="1" s="1"/>
  <c r="H33" i="1"/>
  <c r="H13" i="1" s="1"/>
  <c r="D13" i="1" s="1"/>
  <c r="D52" i="1"/>
  <c r="F54" i="1"/>
  <c r="F52" i="1" s="1"/>
  <c r="I54" i="1"/>
  <c r="I52" i="1" s="1"/>
  <c r="D17" i="1"/>
  <c r="D51" i="1" s="1"/>
  <c r="F55" i="1" l="1"/>
  <c r="F10" i="1" s="1"/>
  <c r="H24" i="1"/>
  <c r="H51" i="1" s="1"/>
  <c r="H55" i="1" s="1"/>
  <c r="H10" i="1" s="1"/>
  <c r="H9" i="1" s="1"/>
  <c r="R9" i="1" s="1"/>
  <c r="D55" i="1"/>
  <c r="D10" i="1" l="1"/>
  <c r="D9" i="1" s="1"/>
  <c r="D57" i="1" s="1"/>
  <c r="D59" i="1" s="1"/>
  <c r="F9" i="1"/>
  <c r="P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Friis Nielsen</author>
  </authors>
  <commentList>
    <comment ref="B25" authorId="0" shapeId="0" xr:uid="{A75B6D42-1B0D-440E-96A3-BC2DA708BB2A}">
      <text>
        <r>
          <rPr>
            <b/>
            <sz val="20"/>
            <color indexed="81"/>
            <rFont val="Tahoma"/>
            <family val="2"/>
          </rPr>
          <t>Erik Friis Nielsen:</t>
        </r>
        <r>
          <rPr>
            <sz val="20"/>
            <color indexed="81"/>
            <rFont val="Tahoma"/>
            <family val="2"/>
          </rPr>
          <t xml:space="preserve">
GRUNDVÆRDIEN
2006 vurderet til 2.758.800
2007 vurderet til 2.894.000
2008 vurderet til 3.580.500
2009 vurderet til 4.092.000
2010 vurderet til 4.092.000
2012 vurderet til 3.565.000
2013 vurderet til 3.565.000
2014 vurderet til 3.720.000
2014 revurderet til 3.720.000 - forbedringer i alt 3.537.100
2014 Rafn &amp; Søn sag med tilbagebetaling 50. tkr. 
Grundskyld:  2.30 % af grundværdien
</t>
        </r>
      </text>
    </comment>
  </commentList>
</comments>
</file>

<file path=xl/sharedStrings.xml><?xml version="1.0" encoding="utf-8"?>
<sst xmlns="http://schemas.openxmlformats.org/spreadsheetml/2006/main" count="98" uniqueCount="66">
  <si>
    <t>Fordeling</t>
  </si>
  <si>
    <t>Bolig A</t>
  </si>
  <si>
    <t xml:space="preserve">Bolig B </t>
  </si>
  <si>
    <t xml:space="preserve">Bolig C </t>
  </si>
  <si>
    <t xml:space="preserve">Bolig D </t>
  </si>
  <si>
    <t>Antal boliger</t>
  </si>
  <si>
    <t xml:space="preserve"> </t>
  </si>
  <si>
    <t>Bolig str.:</t>
  </si>
  <si>
    <t>Bolig antal:</t>
  </si>
  <si>
    <t>Fordeles ligeligt mellem alle boliger (18 stk.)</t>
  </si>
  <si>
    <t>Individuelt:</t>
  </si>
  <si>
    <t>Fordeles individuelt efter eget forbrug</t>
  </si>
  <si>
    <t>stigning pr bolig</t>
  </si>
  <si>
    <t>Regnskab 2015</t>
  </si>
  <si>
    <t>Budget 2015</t>
  </si>
  <si>
    <t>gl. boligafgift 2014</t>
  </si>
  <si>
    <t>INDTÆGTER:</t>
  </si>
  <si>
    <t>boligafgift</t>
  </si>
  <si>
    <t xml:space="preserve"> boligafgift </t>
  </si>
  <si>
    <t>Samlede indtægter</t>
  </si>
  <si>
    <t xml:space="preserve">Boligafgift </t>
  </si>
  <si>
    <t>Boligafgift  under-/overskud drift</t>
  </si>
  <si>
    <t>Vandafgift</t>
  </si>
  <si>
    <t>Hybrid</t>
  </si>
  <si>
    <t>Andet</t>
  </si>
  <si>
    <t>DRIFTSUDGIFTER:</t>
  </si>
  <si>
    <t>Vedligeholdelsesomkostninger</t>
  </si>
  <si>
    <t>Fællesareal, P-plads m.m.</t>
  </si>
  <si>
    <t>Diverse småreparationer</t>
  </si>
  <si>
    <t>Malervarer</t>
  </si>
  <si>
    <t>Gasfyr vedligeholdelse</t>
  </si>
  <si>
    <t>Hensættelse til deltagelse i fællesarbejde</t>
  </si>
  <si>
    <t>Ejendomsomkostninger</t>
  </si>
  <si>
    <t>Ejendomsskatter-grundskyld til kommune</t>
  </si>
  <si>
    <t>Renovation</t>
  </si>
  <si>
    <t>GLX ejendomsskat samt renovation og rottebekæmpelse samlet</t>
  </si>
  <si>
    <t>Rottebekæmpelse</t>
  </si>
  <si>
    <t>El-forbrug (fælles)</t>
  </si>
  <si>
    <t>Ejendomsforsikring</t>
  </si>
  <si>
    <t>Rengøring fælleshus</t>
  </si>
  <si>
    <t>Småanskaffelser</t>
  </si>
  <si>
    <t>Hybridnet</t>
  </si>
  <si>
    <t>CopyDan</t>
  </si>
  <si>
    <t>,</t>
  </si>
  <si>
    <t>Energimærkning</t>
  </si>
  <si>
    <t>Administrationsomkostninger</t>
  </si>
  <si>
    <t>Forsikringer og kontingent ABF</t>
  </si>
  <si>
    <t>Kontingent ABF</t>
  </si>
  <si>
    <t>Kontorartikler</t>
  </si>
  <si>
    <t>Gebyrer</t>
  </si>
  <si>
    <t>Revisionshonorar</t>
  </si>
  <si>
    <t>Telefon, bestyrelse</t>
  </si>
  <si>
    <t>Møder, generalforsamlinger</t>
  </si>
  <si>
    <t>Foreningsudgifter</t>
  </si>
  <si>
    <t>Vurdering ejendom + andele</t>
  </si>
  <si>
    <t>Afskrivninger</t>
  </si>
  <si>
    <t>Afskrivninger trappe Blok 1</t>
  </si>
  <si>
    <t>Udgifter i alt uden prioritetsydelser og renter</t>
  </si>
  <si>
    <r>
      <rPr>
        <b/>
        <sz val="7"/>
        <rFont val="Times New Roman"/>
        <family val="1"/>
      </rPr>
      <t xml:space="preserve"> </t>
    </r>
    <r>
      <rPr>
        <b/>
        <sz val="11"/>
        <rFont val="Courier New"/>
        <family val="3"/>
      </rPr>
      <t>Prioritetsydelser og renter</t>
    </r>
  </si>
  <si>
    <t>Renter og gebyr - bank</t>
  </si>
  <si>
    <t>Ydelse Nykredit  og renteudg.</t>
  </si>
  <si>
    <t>UDGIFTER I ALT DKK</t>
  </si>
  <si>
    <t>SUM</t>
  </si>
  <si>
    <t xml:space="preserve">ANSLÅET MANGLENDE INDTÆGT FRA JANUAR TIL GENERALFORSAMLING  </t>
  </si>
  <si>
    <t>INDTÆGTER I ALT DKK</t>
  </si>
  <si>
    <t>Resultat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</si>
</sst>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_ ;[Red]\-#,##0\ "/>
    <numFmt numFmtId="167" formatCode="_(* #,##0.0_);_(* \(#,##0.0\);_(* &quot;-&quot;??_);_(@_)"/>
  </numFmts>
  <fonts count="22" x14ac:knownFonts="1">
    <font>
      <sz val="12"/>
      <name val="Times New Roman"/>
    </font>
    <font>
      <sz val="10"/>
      <name val="Arial"/>
      <family val="2"/>
    </font>
    <font>
      <sz val="11"/>
      <name val="Courier New"/>
      <family val="3"/>
    </font>
    <font>
      <b/>
      <sz val="11"/>
      <name val="Courier New"/>
      <family val="3"/>
    </font>
    <font>
      <sz val="16"/>
      <name val="Courier New"/>
      <family val="3"/>
    </font>
    <font>
      <b/>
      <sz val="11"/>
      <color indexed="9"/>
      <name val="Courier New"/>
      <family val="3"/>
    </font>
    <font>
      <sz val="10"/>
      <name val="Courier New"/>
      <family val="3"/>
    </font>
    <font>
      <sz val="12"/>
      <name val="Courier New"/>
      <family val="3"/>
    </font>
    <font>
      <b/>
      <u/>
      <sz val="12"/>
      <name val="Courier New"/>
      <family val="3"/>
    </font>
    <font>
      <b/>
      <sz val="12"/>
      <name val="Courier New"/>
      <family val="3"/>
    </font>
    <font>
      <b/>
      <sz val="14"/>
      <name val="Courier New"/>
      <family val="3"/>
    </font>
    <font>
      <b/>
      <sz val="16"/>
      <name val="Courier New"/>
      <family val="3"/>
    </font>
    <font>
      <b/>
      <u val="singleAccounting"/>
      <sz val="11"/>
      <name val="Courier New"/>
      <family val="3"/>
    </font>
    <font>
      <b/>
      <u val="singleAccounting"/>
      <sz val="12"/>
      <name val="Courier New"/>
      <family val="3"/>
    </font>
    <font>
      <sz val="11"/>
      <color rgb="FFFF0000"/>
      <name val="Courier New"/>
      <family val="3"/>
    </font>
    <font>
      <b/>
      <i/>
      <sz val="16"/>
      <color rgb="FFFF0000"/>
      <name val="Courier New"/>
      <family val="3"/>
    </font>
    <font>
      <sz val="12"/>
      <color indexed="18"/>
      <name val="Courier New"/>
      <family val="3"/>
    </font>
    <font>
      <sz val="12"/>
      <color indexed="10"/>
      <name val="Courier New"/>
      <family val="3"/>
    </font>
    <font>
      <b/>
      <sz val="12"/>
      <color indexed="12"/>
      <name val="Courier New"/>
      <family val="3"/>
    </font>
    <font>
      <b/>
      <sz val="7"/>
      <name val="Times New Roman"/>
      <family val="1"/>
    </font>
    <font>
      <b/>
      <sz val="20"/>
      <color indexed="81"/>
      <name val="Tahoma"/>
      <family val="2"/>
    </font>
    <font>
      <sz val="20"/>
      <color indexed="81"/>
      <name val="Tahoma"/>
      <family val="2"/>
    </font>
  </fonts>
  <fills count="4">
    <fill>
      <patternFill patternType="none"/>
    </fill>
    <fill>
      <patternFill patternType="gray125"/>
    </fill>
    <fill>
      <patternFill patternType="solid">
        <fgColor rgb="FFCCFF99"/>
        <bgColor indexed="64"/>
      </patternFill>
    </fill>
    <fill>
      <patternFill patternType="solid">
        <fgColor indexed="22"/>
        <bgColor indexed="64"/>
      </patternFill>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double">
        <color indexed="64"/>
      </bottom>
      <diagonal/>
    </border>
    <border>
      <left/>
      <right/>
      <top style="double">
        <color indexed="64"/>
      </top>
      <bottom style="thin">
        <color indexed="8"/>
      </bottom>
      <diagonal/>
    </border>
    <border>
      <left/>
      <right/>
      <top/>
      <bottom style="thin">
        <color indexed="8"/>
      </bottom>
      <diagonal/>
    </border>
    <border>
      <left/>
      <right/>
      <top style="thin">
        <color indexed="8"/>
      </top>
      <bottom/>
      <diagonal/>
    </border>
    <border>
      <left/>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162">
    <xf numFmtId="0" fontId="0" fillId="0" borderId="0" xfId="0"/>
    <xf numFmtId="0" fontId="2" fillId="0" borderId="1" xfId="3" applyFont="1" applyBorder="1" applyAlignment="1">
      <alignment vertical="center"/>
    </xf>
    <xf numFmtId="0" fontId="2" fillId="0" borderId="2" xfId="3" applyFont="1" applyBorder="1" applyAlignment="1">
      <alignment vertical="center"/>
    </xf>
    <xf numFmtId="0" fontId="2" fillId="0" borderId="3" xfId="3" applyFont="1" applyBorder="1" applyAlignment="1">
      <alignment vertical="center"/>
    </xf>
    <xf numFmtId="0" fontId="3" fillId="0" borderId="3" xfId="3" applyFont="1" applyBorder="1" applyAlignment="1">
      <alignment horizontal="right" vertical="center"/>
    </xf>
    <xf numFmtId="0" fontId="3" fillId="0" borderId="3" xfId="3" applyFont="1" applyBorder="1" applyAlignment="1">
      <alignment horizontal="center" vertical="center"/>
    </xf>
    <xf numFmtId="0" fontId="4" fillId="0" borderId="0" xfId="3" applyFont="1" applyAlignment="1">
      <alignment vertical="center"/>
    </xf>
    <xf numFmtId="0" fontId="2" fillId="0" borderId="4" xfId="3" applyFont="1" applyBorder="1" applyAlignment="1">
      <alignment vertical="center"/>
    </xf>
    <xf numFmtId="0" fontId="2" fillId="0" borderId="5" xfId="3" applyFont="1" applyBorder="1" applyAlignment="1">
      <alignment vertical="center"/>
    </xf>
    <xf numFmtId="0" fontId="2" fillId="0" borderId="6" xfId="3" applyFont="1" applyBorder="1" applyAlignment="1">
      <alignment vertical="center"/>
    </xf>
    <xf numFmtId="0" fontId="3" fillId="0" borderId="3" xfId="3" applyFont="1" applyBorder="1" applyAlignment="1">
      <alignment horizontal="left" vertical="center"/>
    </xf>
    <xf numFmtId="0" fontId="5" fillId="0" borderId="3" xfId="3" applyFont="1" applyBorder="1" applyAlignment="1">
      <alignment horizontal="right" vertical="center"/>
    </xf>
    <xf numFmtId="1" fontId="3" fillId="0" borderId="3" xfId="1" applyNumberFormat="1" applyFont="1" applyFill="1" applyBorder="1" applyAlignment="1">
      <alignment horizontal="center" vertical="center"/>
    </xf>
    <xf numFmtId="0" fontId="6" fillId="0" borderId="0" xfId="3" applyFont="1" applyAlignment="1">
      <alignment vertical="center"/>
    </xf>
    <xf numFmtId="0" fontId="2" fillId="0" borderId="5" xfId="3" applyFont="1" applyBorder="1" applyAlignment="1">
      <alignment horizontal="left" vertical="center"/>
    </xf>
    <xf numFmtId="0" fontId="2" fillId="0" borderId="6" xfId="3" applyFont="1" applyBorder="1" applyAlignment="1">
      <alignment horizontal="left" vertical="center"/>
    </xf>
    <xf numFmtId="0" fontId="3" fillId="0" borderId="6" xfId="3" applyFont="1" applyBorder="1" applyAlignment="1">
      <alignment horizontal="left" vertical="center"/>
    </xf>
    <xf numFmtId="0" fontId="3" fillId="0" borderId="6" xfId="3" applyFont="1" applyBorder="1" applyAlignment="1">
      <alignment horizontal="center" vertical="center"/>
    </xf>
    <xf numFmtId="10" fontId="3" fillId="0" borderId="6" xfId="3" applyNumberFormat="1" applyFont="1" applyBorder="1" applyAlignment="1">
      <alignment horizontal="center" vertical="center"/>
    </xf>
    <xf numFmtId="0" fontId="7" fillId="0" borderId="0" xfId="3" applyFont="1" applyAlignment="1">
      <alignment vertical="center"/>
    </xf>
    <xf numFmtId="165" fontId="2" fillId="0" borderId="6" xfId="1" applyNumberFormat="1" applyFont="1" applyFill="1" applyBorder="1" applyAlignment="1">
      <alignment vertical="center"/>
    </xf>
    <xf numFmtId="0" fontId="2" fillId="0" borderId="5" xfId="3" applyFont="1" applyBorder="1" applyAlignment="1">
      <alignment horizontal="right" vertical="center"/>
    </xf>
    <xf numFmtId="0" fontId="2" fillId="0" borderId="6" xfId="3" applyFont="1" applyBorder="1" applyAlignment="1">
      <alignment horizontal="right" vertical="center"/>
    </xf>
    <xf numFmtId="0" fontId="3" fillId="0" borderId="4" xfId="3" applyFont="1" applyBorder="1" applyAlignment="1">
      <alignment horizontal="left" vertical="center" indent="1"/>
    </xf>
    <xf numFmtId="0" fontId="3" fillId="0" borderId="0" xfId="3" applyFont="1" applyAlignment="1">
      <alignment horizontal="left" vertical="center" indent="1"/>
    </xf>
    <xf numFmtId="0" fontId="3" fillId="0" borderId="5" xfId="3" applyFont="1" applyBorder="1" applyAlignment="1">
      <alignment horizontal="left" vertical="center" indent="1"/>
    </xf>
    <xf numFmtId="3" fontId="8" fillId="0" borderId="0" xfId="3" applyNumberFormat="1" applyFont="1" applyAlignment="1">
      <alignment vertical="center"/>
    </xf>
    <xf numFmtId="165" fontId="9" fillId="0" borderId="0" xfId="1" applyNumberFormat="1" applyFont="1" applyFill="1" applyAlignment="1">
      <alignment vertical="center"/>
    </xf>
    <xf numFmtId="0" fontId="3" fillId="0" borderId="7" xfId="3" applyFont="1" applyBorder="1" applyAlignment="1">
      <alignment horizontal="left" vertical="center"/>
    </xf>
    <xf numFmtId="0" fontId="3" fillId="0" borderId="7" xfId="3" applyFont="1" applyBorder="1" applyAlignment="1">
      <alignment horizontal="center" vertical="center"/>
    </xf>
    <xf numFmtId="0" fontId="3" fillId="0" borderId="8" xfId="3" applyFont="1" applyBorder="1" applyAlignment="1">
      <alignment horizontal="left" vertical="center" indent="1"/>
    </xf>
    <xf numFmtId="0" fontId="3" fillId="0" borderId="9" xfId="3" applyFont="1" applyBorder="1" applyAlignment="1">
      <alignment horizontal="left" vertical="center" indent="1"/>
    </xf>
    <xf numFmtId="0" fontId="3" fillId="0" borderId="10" xfId="3" applyFont="1" applyBorder="1" applyAlignment="1">
      <alignment horizontal="left" vertical="center" indent="1"/>
    </xf>
    <xf numFmtId="3" fontId="7" fillId="0" borderId="0" xfId="3" applyNumberFormat="1" applyFont="1" applyAlignment="1">
      <alignment vertical="center"/>
    </xf>
    <xf numFmtId="0" fontId="3" fillId="0" borderId="6" xfId="3" applyFont="1" applyBorder="1" applyAlignment="1">
      <alignment horizontal="left" vertical="center" indent="2"/>
    </xf>
    <xf numFmtId="0" fontId="3" fillId="0" borderId="4" xfId="3" applyFont="1" applyBorder="1" applyAlignment="1">
      <alignment vertical="center"/>
    </xf>
    <xf numFmtId="0" fontId="3" fillId="2" borderId="6" xfId="3" applyFont="1" applyFill="1" applyBorder="1" applyAlignment="1">
      <alignment horizontal="right" vertical="center"/>
    </xf>
    <xf numFmtId="0" fontId="3" fillId="0" borderId="6" xfId="3" applyFont="1" applyBorder="1" applyAlignment="1">
      <alignment horizontal="center" vertical="center" wrapText="1"/>
    </xf>
    <xf numFmtId="0" fontId="3" fillId="0" borderId="6" xfId="3" applyFont="1" applyBorder="1" applyAlignment="1">
      <alignment horizontal="right" vertical="center"/>
    </xf>
    <xf numFmtId="1" fontId="3" fillId="2" borderId="11" xfId="1" applyNumberFormat="1" applyFont="1" applyFill="1" applyBorder="1" applyAlignment="1">
      <alignment horizontal="right" vertical="center"/>
    </xf>
    <xf numFmtId="166" fontId="7" fillId="0" borderId="0" xfId="3" applyNumberFormat="1" applyFont="1" applyAlignment="1">
      <alignment vertical="center"/>
    </xf>
    <xf numFmtId="165" fontId="10" fillId="3" borderId="1" xfId="1" applyNumberFormat="1" applyFont="1" applyFill="1" applyBorder="1" applyAlignment="1">
      <alignment horizontal="left" vertical="center"/>
    </xf>
    <xf numFmtId="165" fontId="10" fillId="3" borderId="2" xfId="1" applyNumberFormat="1" applyFont="1" applyFill="1" applyBorder="1" applyAlignment="1">
      <alignment horizontal="left" vertical="center"/>
    </xf>
    <xf numFmtId="165" fontId="3" fillId="2" borderId="3" xfId="1" applyNumberFormat="1" applyFont="1" applyFill="1" applyBorder="1" applyAlignment="1">
      <alignment horizontal="center" vertical="center"/>
    </xf>
    <xf numFmtId="1" fontId="3" fillId="3" borderId="3" xfId="1" applyNumberFormat="1" applyFont="1" applyFill="1" applyBorder="1" applyAlignment="1">
      <alignment horizontal="right" vertical="center"/>
    </xf>
    <xf numFmtId="0" fontId="2" fillId="3" borderId="3" xfId="3" applyFont="1" applyFill="1" applyBorder="1" applyAlignment="1">
      <alignment vertical="center"/>
    </xf>
    <xf numFmtId="165" fontId="3" fillId="3" borderId="3" xfId="1" applyNumberFormat="1" applyFont="1" applyFill="1" applyBorder="1" applyAlignment="1">
      <alignment horizontal="right" vertical="center"/>
    </xf>
    <xf numFmtId="165" fontId="3" fillId="0" borderId="12" xfId="1" applyNumberFormat="1" applyFont="1" applyFill="1" applyBorder="1" applyAlignment="1">
      <alignment horizontal="right" vertical="center"/>
    </xf>
    <xf numFmtId="165" fontId="3" fillId="0" borderId="6" xfId="1" applyNumberFormat="1" applyFont="1" applyFill="1" applyBorder="1" applyAlignment="1">
      <alignment horizontal="right" vertical="center"/>
    </xf>
    <xf numFmtId="165" fontId="3" fillId="0" borderId="13" xfId="1" applyNumberFormat="1" applyFont="1" applyFill="1" applyBorder="1" applyAlignment="1">
      <alignment horizontal="right" vertical="center"/>
    </xf>
    <xf numFmtId="0" fontId="9" fillId="0" borderId="0" xfId="3" applyFont="1" applyAlignment="1">
      <alignment vertical="center"/>
    </xf>
    <xf numFmtId="0" fontId="3" fillId="3" borderId="14" xfId="3" applyFont="1" applyFill="1" applyBorder="1" applyAlignment="1">
      <alignment horizontal="center" vertical="center"/>
    </xf>
    <xf numFmtId="165" fontId="3" fillId="3" borderId="15" xfId="1" applyNumberFormat="1" applyFont="1" applyFill="1" applyBorder="1" applyAlignment="1">
      <alignment vertical="center"/>
    </xf>
    <xf numFmtId="38" fontId="3" fillId="2" borderId="16" xfId="1" applyNumberFormat="1" applyFont="1" applyFill="1" applyBorder="1" applyAlignment="1">
      <alignment horizontal="right" vertical="center"/>
    </xf>
    <xf numFmtId="38" fontId="3" fillId="3" borderId="16" xfId="1" applyNumberFormat="1" applyFont="1" applyFill="1" applyBorder="1" applyAlignment="1">
      <alignment horizontal="right" vertical="center"/>
    </xf>
    <xf numFmtId="0" fontId="2" fillId="3" borderId="16" xfId="3" applyFont="1" applyFill="1" applyBorder="1" applyAlignment="1">
      <alignment vertical="center"/>
    </xf>
    <xf numFmtId="38" fontId="11" fillId="3" borderId="16" xfId="1" applyNumberFormat="1" applyFont="1" applyFill="1" applyBorder="1" applyAlignment="1">
      <alignment vertical="center"/>
    </xf>
    <xf numFmtId="166" fontId="9" fillId="0" borderId="0" xfId="1" applyNumberFormat="1" applyFont="1" applyFill="1" applyBorder="1" applyAlignment="1">
      <alignment horizontal="right" vertical="center"/>
    </xf>
    <xf numFmtId="165" fontId="12" fillId="0" borderId="12" xfId="1" applyNumberFormat="1" applyFont="1" applyFill="1" applyBorder="1" applyAlignment="1">
      <alignment horizontal="right" vertical="center"/>
    </xf>
    <xf numFmtId="165" fontId="12" fillId="0" borderId="6" xfId="1" applyNumberFormat="1" applyFont="1" applyFill="1" applyBorder="1" applyAlignment="1">
      <alignment horizontal="right" vertical="center"/>
    </xf>
    <xf numFmtId="165" fontId="12" fillId="0" borderId="13" xfId="1" applyNumberFormat="1" applyFont="1" applyFill="1" applyBorder="1" applyAlignment="1">
      <alignment horizontal="right" vertical="center"/>
    </xf>
    <xf numFmtId="165" fontId="13" fillId="0" borderId="0" xfId="1" applyNumberFormat="1" applyFont="1" applyAlignment="1">
      <alignment vertical="center"/>
    </xf>
    <xf numFmtId="165" fontId="2" fillId="0" borderId="5" xfId="1" applyNumberFormat="1" applyFont="1" applyBorder="1" applyAlignment="1">
      <alignment horizontal="left" vertical="center"/>
    </xf>
    <xf numFmtId="165" fontId="2" fillId="2" borderId="6" xfId="1" applyNumberFormat="1" applyFont="1" applyFill="1" applyBorder="1" applyAlignment="1">
      <alignment horizontal="right" vertical="center"/>
    </xf>
    <xf numFmtId="38" fontId="2" fillId="0" borderId="6" xfId="3" applyNumberFormat="1" applyFont="1" applyBorder="1" applyAlignment="1" applyProtection="1">
      <alignment horizontal="right" vertical="center"/>
      <protection locked="0"/>
    </xf>
    <xf numFmtId="0" fontId="2" fillId="0" borderId="6" xfId="3" applyFont="1" applyBorder="1" applyAlignment="1">
      <alignment horizontal="center" vertical="center"/>
    </xf>
    <xf numFmtId="40" fontId="2" fillId="0" borderId="6" xfId="1" applyNumberFormat="1" applyFont="1" applyFill="1" applyBorder="1" applyAlignment="1">
      <alignment vertical="center"/>
    </xf>
    <xf numFmtId="165" fontId="7" fillId="0" borderId="0" xfId="2" applyNumberFormat="1" applyFont="1" applyAlignment="1">
      <alignment vertical="center"/>
    </xf>
    <xf numFmtId="165" fontId="2" fillId="0" borderId="12" xfId="1" applyNumberFormat="1" applyFont="1" applyFill="1" applyBorder="1" applyAlignment="1">
      <alignment horizontal="right" vertical="center"/>
    </xf>
    <xf numFmtId="165" fontId="2" fillId="0" borderId="6" xfId="1" applyNumberFormat="1" applyFont="1" applyFill="1" applyBorder="1" applyAlignment="1">
      <alignment horizontal="right" vertical="center"/>
    </xf>
    <xf numFmtId="165" fontId="2" fillId="0" borderId="13" xfId="1" applyNumberFormat="1" applyFont="1" applyFill="1" applyBorder="1" applyAlignment="1">
      <alignment horizontal="right" vertical="center"/>
    </xf>
    <xf numFmtId="165" fontId="4" fillId="0" borderId="0" xfId="3" applyNumberFormat="1" applyFont="1" applyAlignment="1">
      <alignment vertical="center"/>
    </xf>
    <xf numFmtId="10" fontId="7" fillId="0" borderId="0" xfId="2" applyNumberFormat="1" applyFont="1" applyAlignment="1">
      <alignment vertical="center"/>
    </xf>
    <xf numFmtId="165" fontId="7" fillId="0" borderId="0" xfId="1" applyNumberFormat="1" applyFont="1" applyAlignment="1">
      <alignment vertical="center"/>
    </xf>
    <xf numFmtId="38" fontId="14" fillId="0" borderId="6" xfId="3" applyNumberFormat="1" applyFont="1" applyBorder="1" applyAlignment="1" applyProtection="1">
      <alignment horizontal="right" vertical="center"/>
      <protection locked="0"/>
    </xf>
    <xf numFmtId="165" fontId="7" fillId="0" borderId="0" xfId="3" applyNumberFormat="1" applyFont="1" applyAlignment="1">
      <alignment vertical="center"/>
    </xf>
    <xf numFmtId="165" fontId="2" fillId="0" borderId="17" xfId="1" applyNumberFormat="1" applyFont="1" applyFill="1" applyBorder="1" applyAlignment="1">
      <alignment horizontal="right" vertical="center"/>
    </xf>
    <xf numFmtId="165" fontId="2" fillId="0" borderId="18" xfId="1" applyNumberFormat="1" applyFont="1" applyFill="1" applyBorder="1" applyAlignment="1">
      <alignment horizontal="right" vertical="center"/>
    </xf>
    <xf numFmtId="165" fontId="2" fillId="0" borderId="19" xfId="1" applyNumberFormat="1" applyFont="1" applyFill="1" applyBorder="1" applyAlignment="1">
      <alignment horizontal="right" vertical="center"/>
    </xf>
    <xf numFmtId="38" fontId="2" fillId="0" borderId="6" xfId="1" applyNumberFormat="1" applyFont="1" applyFill="1" applyBorder="1" applyAlignment="1">
      <alignment vertical="center"/>
    </xf>
    <xf numFmtId="0" fontId="2" fillId="2" borderId="6" xfId="3" applyFont="1" applyFill="1" applyBorder="1" applyAlignment="1">
      <alignment horizontal="right" vertical="center"/>
    </xf>
    <xf numFmtId="165" fontId="3" fillId="2" borderId="3" xfId="1" applyNumberFormat="1" applyFont="1" applyFill="1" applyBorder="1" applyAlignment="1">
      <alignment horizontal="right" vertical="center"/>
    </xf>
    <xf numFmtId="165" fontId="2" fillId="3" borderId="3" xfId="1" applyNumberFormat="1" applyFont="1" applyFill="1" applyBorder="1" applyAlignment="1">
      <alignment vertical="center"/>
    </xf>
    <xf numFmtId="165" fontId="15" fillId="0" borderId="0" xfId="1" applyNumberFormat="1" applyFont="1" applyFill="1" applyBorder="1" applyAlignment="1">
      <alignment vertical="center"/>
    </xf>
    <xf numFmtId="165" fontId="4" fillId="0" borderId="0" xfId="1" applyNumberFormat="1" applyFont="1" applyFill="1" applyBorder="1" applyAlignment="1">
      <alignment vertical="center"/>
    </xf>
    <xf numFmtId="38" fontId="3" fillId="3" borderId="16" xfId="1" applyNumberFormat="1" applyFont="1" applyFill="1" applyBorder="1" applyAlignment="1">
      <alignment vertical="center"/>
    </xf>
    <xf numFmtId="165" fontId="2" fillId="0" borderId="4" xfId="1" applyNumberFormat="1" applyFont="1" applyFill="1" applyBorder="1" applyAlignment="1">
      <alignment vertical="center"/>
    </xf>
    <xf numFmtId="38" fontId="2" fillId="0" borderId="6" xfId="1" applyNumberFormat="1" applyFont="1" applyBorder="1" applyAlignment="1">
      <alignment vertical="center"/>
    </xf>
    <xf numFmtId="167" fontId="2" fillId="0" borderId="5" xfId="1" applyNumberFormat="1" applyFont="1" applyBorder="1" applyAlignment="1">
      <alignment horizontal="left" vertical="center"/>
    </xf>
    <xf numFmtId="165" fontId="2" fillId="0" borderId="10" xfId="1" applyNumberFormat="1" applyFont="1" applyFill="1" applyBorder="1" applyAlignment="1">
      <alignment horizontal="left" vertical="center"/>
    </xf>
    <xf numFmtId="165" fontId="2" fillId="2" borderId="7" xfId="1" applyNumberFormat="1" applyFont="1" applyFill="1" applyBorder="1" applyAlignment="1">
      <alignment horizontal="right" vertical="center"/>
    </xf>
    <xf numFmtId="38" fontId="2" fillId="0" borderId="7" xfId="3" applyNumberFormat="1" applyFont="1" applyBorder="1" applyAlignment="1" applyProtection="1">
      <alignment horizontal="right" vertical="center"/>
      <protection locked="0"/>
    </xf>
    <xf numFmtId="0" fontId="2" fillId="0" borderId="7" xfId="3" applyFont="1" applyBorder="1" applyAlignment="1">
      <alignment horizontal="center" vertical="center"/>
    </xf>
    <xf numFmtId="0" fontId="2" fillId="3" borderId="16" xfId="3" applyFont="1" applyFill="1" applyBorder="1" applyAlignment="1">
      <alignment horizontal="center" vertical="center"/>
    </xf>
    <xf numFmtId="38" fontId="7" fillId="0" borderId="0" xfId="3" applyNumberFormat="1" applyFont="1" applyAlignment="1">
      <alignment vertical="center"/>
    </xf>
    <xf numFmtId="9" fontId="7" fillId="0" borderId="0" xfId="2" applyFont="1" applyAlignment="1">
      <alignment vertical="center"/>
    </xf>
    <xf numFmtId="164" fontId="7" fillId="2" borderId="0" xfId="1" applyFont="1" applyFill="1" applyAlignment="1">
      <alignment vertical="center"/>
    </xf>
    <xf numFmtId="38" fontId="16" fillId="2" borderId="0" xfId="1" applyNumberFormat="1" applyFont="1" applyFill="1" applyBorder="1" applyAlignment="1">
      <alignment horizontal="left" vertical="center"/>
    </xf>
    <xf numFmtId="0" fontId="7" fillId="2" borderId="0" xfId="3" applyFont="1" applyFill="1" applyAlignment="1">
      <alignment vertical="center"/>
    </xf>
    <xf numFmtId="0" fontId="7" fillId="0" borderId="0" xfId="0" applyFont="1"/>
    <xf numFmtId="38" fontId="16" fillId="0" borderId="0" xfId="1" applyNumberFormat="1" applyFont="1" applyFill="1" applyBorder="1" applyAlignment="1">
      <alignment horizontal="right" vertical="center"/>
    </xf>
    <xf numFmtId="165" fontId="7" fillId="0" borderId="0" xfId="0" applyNumberFormat="1" applyFont="1"/>
    <xf numFmtId="167" fontId="2" fillId="0" borderId="5" xfId="3" applyNumberFormat="1" applyFont="1" applyBorder="1" applyAlignment="1">
      <alignment horizontal="left" vertical="center"/>
    </xf>
    <xf numFmtId="165" fontId="7" fillId="0" borderId="0" xfId="1" applyNumberFormat="1" applyFont="1" applyBorder="1" applyAlignment="1">
      <alignment horizontal="left" vertical="center"/>
    </xf>
    <xf numFmtId="165" fontId="7" fillId="0" borderId="0" xfId="1" applyNumberFormat="1" applyFont="1" applyFill="1" applyBorder="1" applyAlignment="1">
      <alignment horizontal="right" vertical="center"/>
    </xf>
    <xf numFmtId="164" fontId="7" fillId="0" borderId="0" xfId="1" applyFont="1" applyAlignment="1">
      <alignment vertical="center"/>
    </xf>
    <xf numFmtId="9" fontId="7" fillId="0" borderId="0" xfId="2" applyFont="1"/>
    <xf numFmtId="165" fontId="7" fillId="0" borderId="0" xfId="1" applyNumberFormat="1" applyFont="1"/>
    <xf numFmtId="167" fontId="7" fillId="0" borderId="0" xfId="1" applyNumberFormat="1" applyFont="1" applyBorder="1" applyAlignment="1">
      <alignment horizontal="left" vertical="center"/>
    </xf>
    <xf numFmtId="38" fontId="7" fillId="0" borderId="0" xfId="1" applyNumberFormat="1" applyFont="1" applyFill="1" applyBorder="1" applyAlignment="1">
      <alignment horizontal="right" vertical="center"/>
    </xf>
    <xf numFmtId="38" fontId="7" fillId="0" borderId="0" xfId="0" applyNumberFormat="1" applyFont="1"/>
    <xf numFmtId="167" fontId="2" fillId="2" borderId="6" xfId="3" applyNumberFormat="1" applyFont="1" applyFill="1" applyBorder="1" applyAlignment="1">
      <alignment horizontal="right" vertical="center"/>
    </xf>
    <xf numFmtId="0" fontId="3" fillId="3" borderId="15" xfId="3" applyFont="1" applyFill="1" applyBorder="1" applyAlignment="1">
      <alignment vertical="center"/>
    </xf>
    <xf numFmtId="0" fontId="3" fillId="3" borderId="16" xfId="3" applyFont="1" applyFill="1" applyBorder="1" applyAlignment="1">
      <alignment horizontal="center" vertical="center"/>
    </xf>
    <xf numFmtId="38" fontId="2" fillId="0" borderId="6" xfId="1" applyNumberFormat="1" applyFont="1" applyBorder="1" applyAlignment="1" applyProtection="1">
      <alignment horizontal="right" vertical="center"/>
      <protection locked="0"/>
    </xf>
    <xf numFmtId="0" fontId="17" fillId="0" borderId="0" xfId="3" applyFont="1" applyAlignment="1">
      <alignment vertical="center"/>
    </xf>
    <xf numFmtId="9" fontId="7" fillId="0" borderId="0" xfId="2" applyFont="1" applyBorder="1" applyAlignment="1">
      <alignment vertical="center"/>
    </xf>
    <xf numFmtId="38" fontId="7" fillId="0" borderId="0" xfId="3" applyNumberFormat="1" applyFont="1" applyAlignment="1" applyProtection="1">
      <alignment vertical="center"/>
      <protection locked="0"/>
    </xf>
    <xf numFmtId="0" fontId="18" fillId="0" borderId="0" xfId="3" applyFont="1" applyAlignment="1">
      <alignment horizontal="center" vertical="center"/>
    </xf>
    <xf numFmtId="0" fontId="7" fillId="0" borderId="4" xfId="3" applyFont="1" applyBorder="1" applyAlignment="1">
      <alignment vertical="center"/>
    </xf>
    <xf numFmtId="164" fontId="9" fillId="0" borderId="0" xfId="1" applyFont="1" applyBorder="1" applyAlignment="1">
      <alignment horizontal="center" vertical="center"/>
    </xf>
    <xf numFmtId="38" fontId="2" fillId="0" borderId="6" xfId="1" applyNumberFormat="1" applyFont="1" applyFill="1" applyBorder="1" applyAlignment="1" applyProtection="1">
      <alignment horizontal="right" vertical="center"/>
      <protection locked="0"/>
    </xf>
    <xf numFmtId="0" fontId="7" fillId="0" borderId="20" xfId="3" applyFont="1" applyBorder="1" applyAlignment="1">
      <alignment vertical="center"/>
    </xf>
    <xf numFmtId="0" fontId="3" fillId="0" borderId="21" xfId="3" applyFont="1" applyBorder="1" applyAlignment="1">
      <alignment vertical="center"/>
    </xf>
    <xf numFmtId="0" fontId="3" fillId="0" borderId="22" xfId="3" applyFont="1" applyBorder="1" applyAlignment="1">
      <alignment vertical="center"/>
    </xf>
    <xf numFmtId="38" fontId="3" fillId="2" borderId="23" xfId="1" applyNumberFormat="1" applyFont="1" applyFill="1" applyBorder="1" applyAlignment="1">
      <alignment horizontal="right" vertical="center"/>
    </xf>
    <xf numFmtId="38" fontId="3" fillId="0" borderId="23" xfId="1" applyNumberFormat="1" applyFont="1" applyFill="1" applyBorder="1" applyAlignment="1">
      <alignment horizontal="right" vertical="center"/>
    </xf>
    <xf numFmtId="37" fontId="3" fillId="0" borderId="23" xfId="3" applyNumberFormat="1" applyFont="1" applyBorder="1" applyAlignment="1">
      <alignment horizontal="center" vertical="center"/>
    </xf>
    <xf numFmtId="38" fontId="3" fillId="0" borderId="23" xfId="1" applyNumberFormat="1" applyFont="1" applyFill="1" applyBorder="1" applyAlignment="1">
      <alignment vertical="center"/>
    </xf>
    <xf numFmtId="0" fontId="3" fillId="3" borderId="8" xfId="3" applyFont="1" applyFill="1" applyBorder="1" applyAlignment="1">
      <alignment horizontal="center" vertical="center"/>
    </xf>
    <xf numFmtId="0" fontId="3" fillId="3" borderId="10" xfId="3" applyFont="1" applyFill="1" applyBorder="1" applyAlignment="1">
      <alignment vertical="center"/>
    </xf>
    <xf numFmtId="38" fontId="3" fillId="2" borderId="7" xfId="3" applyNumberFormat="1" applyFont="1" applyFill="1" applyBorder="1" applyAlignment="1">
      <alignment horizontal="right" vertical="center"/>
    </xf>
    <xf numFmtId="38" fontId="3" fillId="3" borderId="7" xfId="1" applyNumberFormat="1" applyFont="1" applyFill="1" applyBorder="1" applyAlignment="1">
      <alignment vertical="center"/>
    </xf>
    <xf numFmtId="0" fontId="2" fillId="3" borderId="7" xfId="3" applyFont="1" applyFill="1" applyBorder="1" applyAlignment="1">
      <alignment horizontal="center" vertical="center"/>
    </xf>
    <xf numFmtId="166" fontId="2" fillId="2" borderId="6" xfId="1" applyNumberFormat="1" applyFont="1" applyFill="1" applyBorder="1" applyAlignment="1">
      <alignment horizontal="right" vertical="center"/>
    </xf>
    <xf numFmtId="38" fontId="2" fillId="0" borderId="6" xfId="3" applyNumberFormat="1" applyFont="1" applyBorder="1" applyAlignment="1">
      <alignment horizontal="right" vertical="center"/>
    </xf>
    <xf numFmtId="38" fontId="7" fillId="0" borderId="0" xfId="1" applyNumberFormat="1" applyFont="1" applyBorder="1" applyAlignment="1" applyProtection="1">
      <alignment vertical="center"/>
      <protection locked="0"/>
    </xf>
    <xf numFmtId="0" fontId="3" fillId="0" borderId="24" xfId="3" applyFont="1" applyBorder="1" applyAlignment="1">
      <alignment horizontal="left" vertical="center" indent="2"/>
    </xf>
    <xf numFmtId="0" fontId="3" fillId="0" borderId="24" xfId="3" applyFont="1" applyBorder="1" applyAlignment="1">
      <alignment vertical="center"/>
    </xf>
    <xf numFmtId="38" fontId="3" fillId="2" borderId="24" xfId="1" applyNumberFormat="1" applyFont="1" applyFill="1" applyBorder="1" applyAlignment="1">
      <alignment horizontal="right" vertical="center"/>
    </xf>
    <xf numFmtId="38" fontId="3" fillId="0" borderId="24" xfId="1" applyNumberFormat="1" applyFont="1" applyFill="1" applyBorder="1" applyAlignment="1">
      <alignment horizontal="right" vertical="center"/>
    </xf>
    <xf numFmtId="37" fontId="3" fillId="0" borderId="24" xfId="3" applyNumberFormat="1" applyFont="1" applyBorder="1" applyAlignment="1">
      <alignment horizontal="center" vertical="center"/>
    </xf>
    <xf numFmtId="38" fontId="3" fillId="0" borderId="24" xfId="1" applyNumberFormat="1" applyFont="1" applyFill="1" applyBorder="1" applyAlignment="1">
      <alignment vertical="center"/>
    </xf>
    <xf numFmtId="0" fontId="2" fillId="0" borderId="25" xfId="3" applyFont="1" applyBorder="1" applyAlignment="1">
      <alignment horizontal="left" vertical="center" wrapText="1" indent="2"/>
    </xf>
    <xf numFmtId="0" fontId="2" fillId="2" borderId="26" xfId="3" applyFont="1" applyFill="1" applyBorder="1" applyAlignment="1">
      <alignment horizontal="right" vertical="center" wrapText="1" indent="2"/>
    </xf>
    <xf numFmtId="38" fontId="3" fillId="0" borderId="26" xfId="1" applyNumberFormat="1" applyFont="1" applyFill="1" applyBorder="1" applyAlignment="1">
      <alignment horizontal="right" vertical="center"/>
    </xf>
    <xf numFmtId="37" fontId="3" fillId="0" borderId="0" xfId="3" applyNumberFormat="1" applyFont="1" applyAlignment="1">
      <alignment horizontal="center" vertical="center"/>
    </xf>
    <xf numFmtId="38" fontId="3" fillId="0" borderId="0" xfId="1" applyNumberFormat="1" applyFont="1" applyFill="1" applyBorder="1" applyAlignment="1">
      <alignment vertical="center"/>
    </xf>
    <xf numFmtId="0" fontId="3" fillId="0" borderId="27" xfId="3" applyFont="1" applyBorder="1" applyAlignment="1">
      <alignment horizontal="left" vertical="center" indent="2"/>
    </xf>
    <xf numFmtId="0" fontId="3" fillId="0" borderId="27" xfId="3" applyFont="1" applyBorder="1" applyAlignment="1">
      <alignment vertical="center"/>
    </xf>
    <xf numFmtId="38" fontId="3" fillId="2" borderId="27" xfId="1" applyNumberFormat="1" applyFont="1" applyFill="1" applyBorder="1" applyAlignment="1">
      <alignment horizontal="right" vertical="center"/>
    </xf>
    <xf numFmtId="38" fontId="3" fillId="0" borderId="27" xfId="1" applyNumberFormat="1" applyFont="1" applyFill="1" applyBorder="1" applyAlignment="1">
      <alignment horizontal="right" vertical="center"/>
    </xf>
    <xf numFmtId="38" fontId="2" fillId="0" borderId="0" xfId="3" applyNumberFormat="1" applyFont="1" applyAlignment="1">
      <alignment vertical="center"/>
    </xf>
    <xf numFmtId="0" fontId="2" fillId="0" borderId="0" xfId="3" applyFont="1" applyAlignment="1">
      <alignment vertical="center"/>
    </xf>
    <xf numFmtId="3" fontId="2" fillId="0" borderId="0" xfId="3" applyNumberFormat="1" applyFont="1" applyAlignment="1">
      <alignment vertical="center"/>
    </xf>
    <xf numFmtId="3" fontId="2" fillId="2" borderId="0" xfId="3" applyNumberFormat="1" applyFont="1" applyFill="1" applyAlignment="1">
      <alignment horizontal="right" vertical="center"/>
    </xf>
    <xf numFmtId="3" fontId="2" fillId="0" borderId="0" xfId="3" applyNumberFormat="1" applyFont="1" applyAlignment="1">
      <alignment horizontal="right" vertical="center"/>
    </xf>
    <xf numFmtId="3" fontId="6" fillId="0" borderId="0" xfId="3" applyNumberFormat="1" applyFont="1" applyAlignment="1">
      <alignment vertical="center"/>
    </xf>
    <xf numFmtId="0" fontId="3" fillId="0" borderId="28" xfId="3" applyFont="1" applyBorder="1" applyAlignment="1">
      <alignment horizontal="left" vertical="center" indent="2"/>
    </xf>
    <xf numFmtId="0" fontId="3" fillId="0" borderId="28" xfId="3" applyFont="1" applyBorder="1" applyAlignment="1">
      <alignment vertical="center"/>
    </xf>
    <xf numFmtId="3" fontId="3" fillId="2" borderId="28" xfId="3" applyNumberFormat="1" applyFont="1" applyFill="1" applyBorder="1" applyAlignment="1">
      <alignment horizontal="right" vertical="center"/>
    </xf>
    <xf numFmtId="165" fontId="3" fillId="0" borderId="28" xfId="1" applyNumberFormat="1" applyFont="1" applyFill="1" applyBorder="1" applyAlignment="1">
      <alignment vertical="center"/>
    </xf>
  </cellXfs>
  <cellStyles count="4">
    <cellStyle name="Komma" xfId="1" builtinId="3"/>
    <cellStyle name="Normal" xfId="0" builtinId="0"/>
    <cellStyle name="Normal_BUDGET" xfId="3" xr:uid="{B3663694-896E-492A-B60D-27E7CCE91AAF}"/>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AB%20BIRKETOFTEN\&#216;konomi,%20bestyrelsesm&#248;de%20m.m\2015\Regnskab%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erik.friis.nielsen\Lokale%20indstillinger\Temporary%20Internet%20Files\OLK4\15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erik.friis.nielsen\Lokale%20indstillinger\Temporary%20Internet%20Files\OLK4\04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erik.friis.nielsen\Lokale%20indstillinger\Temporary%20Internet%20Files\OLK4\0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15"/>
      <sheetName val="RG - forside"/>
      <sheetName val="Indhold"/>
      <sheetName val="Bestyrelses påtegning"/>
      <sheetName val="Revisionspåtegning"/>
      <sheetName val="Praksis"/>
      <sheetName val="Resultatopgørelse"/>
      <sheetName val="Balance"/>
      <sheetName val="Noter"/>
      <sheetName val="Andelskrone"/>
      <sheetName val="Nøgletalsskema Bilag 1"/>
      <sheetName val="Nøgletalsskema Bilag 2"/>
      <sheetName val="Nøgletalsskema Bilag 3"/>
      <sheetName val="Boligafgift afstemning"/>
    </sheetNames>
    <sheetDataSet>
      <sheetData sheetId="0"/>
      <sheetData sheetId="1"/>
      <sheetData sheetId="2"/>
      <sheetData sheetId="3"/>
      <sheetData sheetId="4"/>
      <sheetData sheetId="5"/>
      <sheetData sheetId="6">
        <row r="7">
          <cell r="C7">
            <v>1081182.82</v>
          </cell>
        </row>
        <row r="8">
          <cell r="C8">
            <v>50342</v>
          </cell>
        </row>
        <row r="9">
          <cell r="C9">
            <v>91519.02</v>
          </cell>
        </row>
        <row r="10">
          <cell r="C10">
            <v>300</v>
          </cell>
        </row>
        <row r="11">
          <cell r="C11">
            <v>12290</v>
          </cell>
        </row>
        <row r="28">
          <cell r="C28">
            <v>683075.13</v>
          </cell>
        </row>
        <row r="37">
          <cell r="C37">
            <v>112250.88</v>
          </cell>
        </row>
      </sheetData>
      <sheetData sheetId="7"/>
      <sheetData sheetId="8">
        <row r="5">
          <cell r="D5">
            <v>6130.5</v>
          </cell>
        </row>
        <row r="6">
          <cell r="D6">
            <v>143.9</v>
          </cell>
        </row>
        <row r="7">
          <cell r="D7">
            <v>2673.9</v>
          </cell>
        </row>
        <row r="9">
          <cell r="D9">
            <v>17000</v>
          </cell>
        </row>
        <row r="12">
          <cell r="D12">
            <v>7200</v>
          </cell>
        </row>
        <row r="17">
          <cell r="D17">
            <v>80497.98</v>
          </cell>
        </row>
        <row r="18">
          <cell r="D18">
            <v>0</v>
          </cell>
        </row>
        <row r="19">
          <cell r="D19">
            <v>50344.2</v>
          </cell>
        </row>
        <row r="20">
          <cell r="D20">
            <v>44651.32</v>
          </cell>
        </row>
        <row r="22">
          <cell r="D22">
            <v>133.30000000000001</v>
          </cell>
        </row>
        <row r="23">
          <cell r="D23">
            <v>18467.36</v>
          </cell>
        </row>
        <row r="25">
          <cell r="D25">
            <v>24985.17</v>
          </cell>
        </row>
        <row r="26">
          <cell r="D26">
            <v>0</v>
          </cell>
        </row>
        <row r="27">
          <cell r="D27">
            <v>99.95</v>
          </cell>
        </row>
        <row r="28">
          <cell r="D28">
            <v>84952.8</v>
          </cell>
        </row>
        <row r="29">
          <cell r="D29">
            <v>9206.7199999999993</v>
          </cell>
        </row>
        <row r="33">
          <cell r="D33">
            <v>6751</v>
          </cell>
        </row>
        <row r="34">
          <cell r="D34">
            <v>0</v>
          </cell>
        </row>
        <row r="35">
          <cell r="D35">
            <v>0</v>
          </cell>
        </row>
        <row r="36">
          <cell r="D36">
            <v>250</v>
          </cell>
        </row>
        <row r="37">
          <cell r="D37">
            <v>20000</v>
          </cell>
        </row>
        <row r="38">
          <cell r="D38">
            <v>3000</v>
          </cell>
        </row>
        <row r="39">
          <cell r="D39">
            <v>2636.7</v>
          </cell>
        </row>
        <row r="40">
          <cell r="D40">
            <v>0</v>
          </cell>
        </row>
        <row r="41">
          <cell r="D41">
            <v>1934.46</v>
          </cell>
        </row>
        <row r="42">
          <cell r="D42">
            <v>16040</v>
          </cell>
        </row>
        <row r="46">
          <cell r="D46">
            <v>9615</v>
          </cell>
        </row>
        <row r="54">
          <cell r="D54">
            <v>2053.5899999999997</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Åbningsbalance"/>
      <sheetName val="Anlægskartotek - spec."/>
      <sheetName val="STAMDATA "/>
      <sheetName val="Anlægsoversigt"/>
      <sheetName val="Momsafstemning 1996-97"/>
      <sheetName val="Momsafstemning 1995-96"/>
      <sheetName val="Skattesag-renter mellr KJ"/>
      <sheetName val="Mellemregning Knud J"/>
      <sheetName val="Mellemregning Knud J (2)"/>
      <sheetName val="Værdi - opgørelse efter Cirk."/>
      <sheetName val="Ejd avance"/>
      <sheetName val="Genvundne afskrivninger"/>
      <sheetName val="Aktieavance"/>
      <sheetName val="Skattekurs"/>
      <sheetName val="Mellemregn Knud og Anita"/>
      <sheetName val="9377 - Ferieforpligtelse"/>
      <sheetName val="Ark3"/>
      <sheetName val="Ark4"/>
      <sheetName val="Ark5"/>
      <sheetName val="Ark6"/>
      <sheetName val="Ark7"/>
      <sheetName val="Ark8"/>
      <sheetName val="Ark9"/>
      <sheetName val="Ark10"/>
      <sheetName val="Ark11"/>
      <sheetName val="Ark12"/>
      <sheetName val="Ark13"/>
      <sheetName val="Ark14"/>
      <sheetName val="Ark15"/>
      <sheetName val="Ark16"/>
      <sheetName val="Blanko"/>
      <sheetName val="Reference"/>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DATA "/>
      <sheetName val="Momsafstemning"/>
      <sheetName val="Momsafstemning 1995-96"/>
      <sheetName val="Anlægskartotek - spec."/>
      <sheetName val="Anlægsoversigt"/>
      <sheetName val="Forudbetalte omkostninger"/>
      <sheetName val="Udskudt skat"/>
      <sheetName val="9135 Vare- omk gæld"/>
      <sheetName val="Renteberegn mellr EM"/>
      <sheetName val="8727 Mellr. Egil"/>
      <sheetName val="Momsafstemning 1996-97"/>
      <sheetName val="9348 Afstem A-Skat og AM-bidrag"/>
      <sheetName val="Indtjeningsanalyse"/>
      <sheetName val="Good-will"/>
      <sheetName val="Likvidation "/>
      <sheetName val="Aktieavance"/>
      <sheetName val="Opgørelse stader - good-will"/>
      <sheetName val="Nøgletal"/>
      <sheetName val="Væsentlighedsgrænse"/>
      <sheetName val="Good-will - lejekontrakt"/>
      <sheetName val="Skattekurs "/>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DATA "/>
    </sheetNames>
    <sheetDataSet>
      <sheetData sheetId="0">
        <row r="1">
          <cell r="A1" t="str">
            <v>STAMDATA</v>
          </cell>
          <cell r="E1" t="str">
            <v>Dato:</v>
          </cell>
          <cell r="F1">
            <v>35660</v>
          </cell>
        </row>
        <row r="2">
          <cell r="A2">
            <v>1</v>
          </cell>
          <cell r="B2" t="str">
            <v>Navn:</v>
          </cell>
          <cell r="C2" t="str">
            <v>Tømrermester Bent Petersen</v>
          </cell>
          <cell r="D2">
            <v>29</v>
          </cell>
          <cell r="E2" t="str">
            <v>Kunde nr.</v>
          </cell>
          <cell r="F2">
            <v>9999</v>
          </cell>
        </row>
        <row r="3">
          <cell r="A3">
            <v>2</v>
          </cell>
          <cell r="B3" t="str">
            <v>Adresse</v>
          </cell>
          <cell r="C3" t="str">
            <v>Kildedalsvej 22</v>
          </cell>
          <cell r="D3">
            <v>30</v>
          </cell>
          <cell r="E3" t="str">
            <v>Branche</v>
          </cell>
          <cell r="F3" t="str">
            <v>Håndværker/Tømrer</v>
          </cell>
        </row>
        <row r="4">
          <cell r="A4">
            <v>3</v>
          </cell>
          <cell r="B4" t="str">
            <v>Post nr</v>
          </cell>
          <cell r="C4">
            <v>3460</v>
          </cell>
          <cell r="D4">
            <v>31</v>
          </cell>
          <cell r="E4" t="str">
            <v>By</v>
          </cell>
          <cell r="F4" t="str">
            <v>Birkerød</v>
          </cell>
        </row>
        <row r="5">
          <cell r="A5">
            <v>4</v>
          </cell>
          <cell r="B5" t="str">
            <v>SE nr</v>
          </cell>
          <cell r="C5" t="str">
            <v>89 07 23 28</v>
          </cell>
          <cell r="D5">
            <v>32</v>
          </cell>
          <cell r="E5" t="str">
            <v>Telefon</v>
          </cell>
          <cell r="F5" t="str">
            <v>42 81 54 56</v>
          </cell>
        </row>
        <row r="6">
          <cell r="A6">
            <v>5</v>
          </cell>
          <cell r="B6" t="str">
            <v>A/S - ApS nr.</v>
          </cell>
          <cell r="C6" t="str">
            <v>ApS 11.808</v>
          </cell>
          <cell r="D6">
            <v>33</v>
          </cell>
          <cell r="E6" t="str">
            <v>Fax</v>
          </cell>
          <cell r="F6" t="str">
            <v>42 81 01 54</v>
          </cell>
        </row>
        <row r="7">
          <cell r="A7">
            <v>6</v>
          </cell>
          <cell r="B7" t="str">
            <v>Kommune</v>
          </cell>
          <cell r="C7" t="str">
            <v>Birkerød</v>
          </cell>
          <cell r="D7">
            <v>34</v>
          </cell>
          <cell r="E7" t="str">
            <v>Mobil-telefon</v>
          </cell>
        </row>
        <row r="8">
          <cell r="A8">
            <v>7</v>
          </cell>
          <cell r="B8" t="str">
            <v>T &amp; S Region</v>
          </cell>
          <cell r="C8" t="str">
            <v>København 1</v>
          </cell>
          <cell r="D8">
            <v>35</v>
          </cell>
          <cell r="E8" t="str">
            <v>E-Mail</v>
          </cell>
        </row>
        <row r="9">
          <cell r="A9">
            <v>8</v>
          </cell>
          <cell r="B9" t="str">
            <v>Regnskabsår</v>
          </cell>
          <cell r="C9" t="str">
            <v>31 12</v>
          </cell>
          <cell r="D9">
            <v>36</v>
          </cell>
          <cell r="E9" t="str">
            <v>WWW</v>
          </cell>
        </row>
        <row r="10">
          <cell r="A10">
            <v>9</v>
          </cell>
          <cell r="B10" t="str">
            <v>Kundeforhold etableret år</v>
          </cell>
          <cell r="C10">
            <v>1994</v>
          </cell>
        </row>
        <row r="11">
          <cell r="A11">
            <v>10</v>
          </cell>
          <cell r="B11" t="str">
            <v>Indehaver 1 / Dir.</v>
          </cell>
          <cell r="C11" t="str">
            <v>Bent Richard Petersen</v>
          </cell>
        </row>
        <row r="12">
          <cell r="A12">
            <v>11</v>
          </cell>
          <cell r="B12" t="str">
            <v>Adresse</v>
          </cell>
          <cell r="C12" t="str">
            <v>Kildedalsvej 22</v>
          </cell>
        </row>
        <row r="13">
          <cell r="A13">
            <v>12</v>
          </cell>
          <cell r="B13" t="str">
            <v>Post nr</v>
          </cell>
          <cell r="C13">
            <v>3460</v>
          </cell>
          <cell r="D13">
            <v>37</v>
          </cell>
          <cell r="E13" t="str">
            <v>By</v>
          </cell>
          <cell r="F13" t="str">
            <v>Birkerød</v>
          </cell>
        </row>
        <row r="14">
          <cell r="A14">
            <v>13</v>
          </cell>
          <cell r="B14" t="str">
            <v>CPR nr.</v>
          </cell>
          <cell r="C14" t="str">
            <v>250645-2433</v>
          </cell>
          <cell r="D14">
            <v>38</v>
          </cell>
          <cell r="E14" t="str">
            <v>Alder</v>
          </cell>
          <cell r="F14">
            <v>51.610497237569064</v>
          </cell>
        </row>
        <row r="15">
          <cell r="A15">
            <v>14</v>
          </cell>
          <cell r="B15" t="str">
            <v>Telefon</v>
          </cell>
          <cell r="C15" t="str">
            <v>42 81 54 56</v>
          </cell>
          <cell r="D15">
            <v>39</v>
          </cell>
          <cell r="E15" t="str">
            <v>Mobil-telefon</v>
          </cell>
        </row>
        <row r="16">
          <cell r="A16">
            <v>15</v>
          </cell>
          <cell r="B16" t="str">
            <v>Indehaver 2 / Hustru</v>
          </cell>
          <cell r="C16" t="str">
            <v>Grete Albertsen</v>
          </cell>
        </row>
        <row r="17">
          <cell r="A17">
            <v>16</v>
          </cell>
          <cell r="B17" t="str">
            <v>Adresse</v>
          </cell>
          <cell r="C17" t="str">
            <v>Kildedalsvej 22</v>
          </cell>
        </row>
        <row r="18">
          <cell r="A18">
            <v>17</v>
          </cell>
          <cell r="B18" t="str">
            <v xml:space="preserve">Post nr. </v>
          </cell>
          <cell r="C18">
            <v>3460</v>
          </cell>
          <cell r="D18">
            <v>40</v>
          </cell>
          <cell r="E18" t="str">
            <v xml:space="preserve">By </v>
          </cell>
          <cell r="F18" t="str">
            <v>Birkerød</v>
          </cell>
        </row>
        <row r="19">
          <cell r="A19">
            <v>18</v>
          </cell>
          <cell r="B19" t="str">
            <v>CPR nr.</v>
          </cell>
          <cell r="C19" t="str">
            <v>271247-0324</v>
          </cell>
          <cell r="D19">
            <v>41</v>
          </cell>
          <cell r="E19" t="str">
            <v>Alder</v>
          </cell>
          <cell r="F19">
            <v>50.091160220994475</v>
          </cell>
        </row>
        <row r="20">
          <cell r="A20">
            <v>19</v>
          </cell>
          <cell r="B20" t="str">
            <v>Telefon</v>
          </cell>
          <cell r="C20" t="str">
            <v>42 81 54 56</v>
          </cell>
          <cell r="D20">
            <v>42</v>
          </cell>
          <cell r="E20" t="str">
            <v>Mobil-telefon</v>
          </cell>
        </row>
        <row r="21">
          <cell r="A21">
            <v>20</v>
          </cell>
          <cell r="B21" t="str">
            <v>Bank</v>
          </cell>
          <cell r="C21" t="str">
            <v>Lokalbanken</v>
          </cell>
        </row>
        <row r="22">
          <cell r="A22">
            <v>21</v>
          </cell>
          <cell r="B22" t="str">
            <v>Afdeling</v>
          </cell>
          <cell r="C22" t="str">
            <v>Allerød</v>
          </cell>
        </row>
        <row r="23">
          <cell r="A23">
            <v>22</v>
          </cell>
          <cell r="B23" t="str">
            <v>Adresse</v>
          </cell>
          <cell r="C23" t="str">
            <v>Frederiksborgvej 25</v>
          </cell>
        </row>
        <row r="24">
          <cell r="A24">
            <v>23</v>
          </cell>
          <cell r="B24" t="str">
            <v>Post nr</v>
          </cell>
          <cell r="C24">
            <v>3450</v>
          </cell>
          <cell r="D24">
            <v>43</v>
          </cell>
          <cell r="E24" t="str">
            <v>By</v>
          </cell>
          <cell r="F24" t="str">
            <v>Allerød</v>
          </cell>
        </row>
        <row r="25">
          <cell r="A25">
            <v>24</v>
          </cell>
          <cell r="B25" t="str">
            <v>Telefon</v>
          </cell>
          <cell r="C25" t="str">
            <v>48 17 07 00</v>
          </cell>
        </row>
        <row r="26">
          <cell r="A26">
            <v>25</v>
          </cell>
          <cell r="B26" t="str">
            <v>Advokat</v>
          </cell>
          <cell r="C26" t="str">
            <v>Advokat Torben Henriksen</v>
          </cell>
        </row>
        <row r="27">
          <cell r="A27">
            <v>26</v>
          </cell>
          <cell r="B27" t="str">
            <v>Adresse</v>
          </cell>
          <cell r="C27" t="str">
            <v>Østerbrogade 103</v>
          </cell>
        </row>
        <row r="28">
          <cell r="A28">
            <v>27</v>
          </cell>
          <cell r="B28" t="str">
            <v>Post nr</v>
          </cell>
          <cell r="C28">
            <v>2100</v>
          </cell>
          <cell r="D28">
            <v>44</v>
          </cell>
          <cell r="E28" t="str">
            <v>By</v>
          </cell>
          <cell r="F28" t="str">
            <v>København Ø</v>
          </cell>
        </row>
        <row r="29">
          <cell r="A29">
            <v>28</v>
          </cell>
          <cell r="B29" t="str">
            <v>Telefon</v>
          </cell>
          <cell r="C29">
            <v>39296566</v>
          </cell>
        </row>
        <row r="30">
          <cell r="A30" t="str">
            <v>Markerede felter i dette ark er kildeark til rapportark "DATABASE" i projektmappe STD\03-kunde.</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1F00A-8231-4C18-94D1-663C47480D8E}">
  <sheetPr>
    <pageSetUpPr fitToPage="1"/>
  </sheetPr>
  <dimension ref="A1:BX1386"/>
  <sheetViews>
    <sheetView tabSelected="1" defaultGridColor="0" topLeftCell="A4" colorId="22" zoomScale="70" zoomScaleNormal="70" zoomScaleSheetLayoutView="70" zoomScalePageLayoutView="115" workbookViewId="0">
      <selection activeCell="D7" sqref="D7"/>
    </sheetView>
  </sheetViews>
  <sheetFormatPr defaultColWidth="18.3984375" defaultRowHeight="13.8" outlineLevelRow="1" x14ac:dyDescent="0.3"/>
  <cols>
    <col min="1" max="1" width="5" style="13" customWidth="1"/>
    <col min="2" max="2" width="47.19921875" style="13" bestFit="1" customWidth="1"/>
    <col min="3" max="4" width="18.3984375" style="13" customWidth="1"/>
    <col min="5" max="5" width="11.3984375" style="13" bestFit="1" customWidth="1"/>
    <col min="6" max="9" width="16" style="13" bestFit="1" customWidth="1"/>
    <col min="10" max="10" width="18.3984375" style="13"/>
    <col min="11" max="14" width="20.5" style="13" customWidth="1"/>
    <col min="15" max="15" width="3.09765625" style="13" customWidth="1"/>
    <col min="16" max="19" width="14.59765625" style="13" customWidth="1"/>
    <col min="20" max="23" width="12.8984375" style="13" customWidth="1"/>
    <col min="24" max="256" width="18.3984375" style="13"/>
    <col min="257" max="257" width="5" style="13" customWidth="1"/>
    <col min="258" max="258" width="47.19921875" style="13" bestFit="1" customWidth="1"/>
    <col min="259" max="260" width="18.3984375" style="13"/>
    <col min="261" max="261" width="11.3984375" style="13" bestFit="1" customWidth="1"/>
    <col min="262" max="265" width="16" style="13" bestFit="1" customWidth="1"/>
    <col min="266" max="266" width="18.3984375" style="13"/>
    <col min="267" max="270" width="20.5" style="13" customWidth="1"/>
    <col min="271" max="271" width="3.09765625" style="13" customWidth="1"/>
    <col min="272" max="275" width="14.59765625" style="13" customWidth="1"/>
    <col min="276" max="279" width="12.8984375" style="13" customWidth="1"/>
    <col min="280" max="512" width="18.3984375" style="13"/>
    <col min="513" max="513" width="5" style="13" customWidth="1"/>
    <col min="514" max="514" width="47.19921875" style="13" bestFit="1" customWidth="1"/>
    <col min="515" max="516" width="18.3984375" style="13"/>
    <col min="517" max="517" width="11.3984375" style="13" bestFit="1" customWidth="1"/>
    <col min="518" max="521" width="16" style="13" bestFit="1" customWidth="1"/>
    <col min="522" max="522" width="18.3984375" style="13"/>
    <col min="523" max="526" width="20.5" style="13" customWidth="1"/>
    <col min="527" max="527" width="3.09765625" style="13" customWidth="1"/>
    <col min="528" max="531" width="14.59765625" style="13" customWidth="1"/>
    <col min="532" max="535" width="12.8984375" style="13" customWidth="1"/>
    <col min="536" max="768" width="18.3984375" style="13"/>
    <col min="769" max="769" width="5" style="13" customWidth="1"/>
    <col min="770" max="770" width="47.19921875" style="13" bestFit="1" customWidth="1"/>
    <col min="771" max="772" width="18.3984375" style="13"/>
    <col min="773" max="773" width="11.3984375" style="13" bestFit="1" customWidth="1"/>
    <col min="774" max="777" width="16" style="13" bestFit="1" customWidth="1"/>
    <col min="778" max="778" width="18.3984375" style="13"/>
    <col min="779" max="782" width="20.5" style="13" customWidth="1"/>
    <col min="783" max="783" width="3.09765625" style="13" customWidth="1"/>
    <col min="784" max="787" width="14.59765625" style="13" customWidth="1"/>
    <col min="788" max="791" width="12.8984375" style="13" customWidth="1"/>
    <col min="792" max="1024" width="18.3984375" style="13"/>
    <col min="1025" max="1025" width="5" style="13" customWidth="1"/>
    <col min="1026" max="1026" width="47.19921875" style="13" bestFit="1" customWidth="1"/>
    <col min="1027" max="1028" width="18.3984375" style="13"/>
    <col min="1029" max="1029" width="11.3984375" style="13" bestFit="1" customWidth="1"/>
    <col min="1030" max="1033" width="16" style="13" bestFit="1" customWidth="1"/>
    <col min="1034" max="1034" width="18.3984375" style="13"/>
    <col min="1035" max="1038" width="20.5" style="13" customWidth="1"/>
    <col min="1039" max="1039" width="3.09765625" style="13" customWidth="1"/>
    <col min="1040" max="1043" width="14.59765625" style="13" customWidth="1"/>
    <col min="1044" max="1047" width="12.8984375" style="13" customWidth="1"/>
    <col min="1048" max="1280" width="18.3984375" style="13"/>
    <col min="1281" max="1281" width="5" style="13" customWidth="1"/>
    <col min="1282" max="1282" width="47.19921875" style="13" bestFit="1" customWidth="1"/>
    <col min="1283" max="1284" width="18.3984375" style="13"/>
    <col min="1285" max="1285" width="11.3984375" style="13" bestFit="1" customWidth="1"/>
    <col min="1286" max="1289" width="16" style="13" bestFit="1" customWidth="1"/>
    <col min="1290" max="1290" width="18.3984375" style="13"/>
    <col min="1291" max="1294" width="20.5" style="13" customWidth="1"/>
    <col min="1295" max="1295" width="3.09765625" style="13" customWidth="1"/>
    <col min="1296" max="1299" width="14.59765625" style="13" customWidth="1"/>
    <col min="1300" max="1303" width="12.8984375" style="13" customWidth="1"/>
    <col min="1304" max="1536" width="18.3984375" style="13"/>
    <col min="1537" max="1537" width="5" style="13" customWidth="1"/>
    <col min="1538" max="1538" width="47.19921875" style="13" bestFit="1" customWidth="1"/>
    <col min="1539" max="1540" width="18.3984375" style="13"/>
    <col min="1541" max="1541" width="11.3984375" style="13" bestFit="1" customWidth="1"/>
    <col min="1542" max="1545" width="16" style="13" bestFit="1" customWidth="1"/>
    <col min="1546" max="1546" width="18.3984375" style="13"/>
    <col min="1547" max="1550" width="20.5" style="13" customWidth="1"/>
    <col min="1551" max="1551" width="3.09765625" style="13" customWidth="1"/>
    <col min="1552" max="1555" width="14.59765625" style="13" customWidth="1"/>
    <col min="1556" max="1559" width="12.8984375" style="13" customWidth="1"/>
    <col min="1560" max="1792" width="18.3984375" style="13"/>
    <col min="1793" max="1793" width="5" style="13" customWidth="1"/>
    <col min="1794" max="1794" width="47.19921875" style="13" bestFit="1" customWidth="1"/>
    <col min="1795" max="1796" width="18.3984375" style="13"/>
    <col min="1797" max="1797" width="11.3984375" style="13" bestFit="1" customWidth="1"/>
    <col min="1798" max="1801" width="16" style="13" bestFit="1" customWidth="1"/>
    <col min="1802" max="1802" width="18.3984375" style="13"/>
    <col min="1803" max="1806" width="20.5" style="13" customWidth="1"/>
    <col min="1807" max="1807" width="3.09765625" style="13" customWidth="1"/>
    <col min="1808" max="1811" width="14.59765625" style="13" customWidth="1"/>
    <col min="1812" max="1815" width="12.8984375" style="13" customWidth="1"/>
    <col min="1816" max="2048" width="18.3984375" style="13"/>
    <col min="2049" max="2049" width="5" style="13" customWidth="1"/>
    <col min="2050" max="2050" width="47.19921875" style="13" bestFit="1" customWidth="1"/>
    <col min="2051" max="2052" width="18.3984375" style="13"/>
    <col min="2053" max="2053" width="11.3984375" style="13" bestFit="1" customWidth="1"/>
    <col min="2054" max="2057" width="16" style="13" bestFit="1" customWidth="1"/>
    <col min="2058" max="2058" width="18.3984375" style="13"/>
    <col min="2059" max="2062" width="20.5" style="13" customWidth="1"/>
    <col min="2063" max="2063" width="3.09765625" style="13" customWidth="1"/>
    <col min="2064" max="2067" width="14.59765625" style="13" customWidth="1"/>
    <col min="2068" max="2071" width="12.8984375" style="13" customWidth="1"/>
    <col min="2072" max="2304" width="18.3984375" style="13"/>
    <col min="2305" max="2305" width="5" style="13" customWidth="1"/>
    <col min="2306" max="2306" width="47.19921875" style="13" bestFit="1" customWidth="1"/>
    <col min="2307" max="2308" width="18.3984375" style="13"/>
    <col min="2309" max="2309" width="11.3984375" style="13" bestFit="1" customWidth="1"/>
    <col min="2310" max="2313" width="16" style="13" bestFit="1" customWidth="1"/>
    <col min="2314" max="2314" width="18.3984375" style="13"/>
    <col min="2315" max="2318" width="20.5" style="13" customWidth="1"/>
    <col min="2319" max="2319" width="3.09765625" style="13" customWidth="1"/>
    <col min="2320" max="2323" width="14.59765625" style="13" customWidth="1"/>
    <col min="2324" max="2327" width="12.8984375" style="13" customWidth="1"/>
    <col min="2328" max="2560" width="18.3984375" style="13"/>
    <col min="2561" max="2561" width="5" style="13" customWidth="1"/>
    <col min="2562" max="2562" width="47.19921875" style="13" bestFit="1" customWidth="1"/>
    <col min="2563" max="2564" width="18.3984375" style="13"/>
    <col min="2565" max="2565" width="11.3984375" style="13" bestFit="1" customWidth="1"/>
    <col min="2566" max="2569" width="16" style="13" bestFit="1" customWidth="1"/>
    <col min="2570" max="2570" width="18.3984375" style="13"/>
    <col min="2571" max="2574" width="20.5" style="13" customWidth="1"/>
    <col min="2575" max="2575" width="3.09765625" style="13" customWidth="1"/>
    <col min="2576" max="2579" width="14.59765625" style="13" customWidth="1"/>
    <col min="2580" max="2583" width="12.8984375" style="13" customWidth="1"/>
    <col min="2584" max="2816" width="18.3984375" style="13"/>
    <col min="2817" max="2817" width="5" style="13" customWidth="1"/>
    <col min="2818" max="2818" width="47.19921875" style="13" bestFit="1" customWidth="1"/>
    <col min="2819" max="2820" width="18.3984375" style="13"/>
    <col min="2821" max="2821" width="11.3984375" style="13" bestFit="1" customWidth="1"/>
    <col min="2822" max="2825" width="16" style="13" bestFit="1" customWidth="1"/>
    <col min="2826" max="2826" width="18.3984375" style="13"/>
    <col min="2827" max="2830" width="20.5" style="13" customWidth="1"/>
    <col min="2831" max="2831" width="3.09765625" style="13" customWidth="1"/>
    <col min="2832" max="2835" width="14.59765625" style="13" customWidth="1"/>
    <col min="2836" max="2839" width="12.8984375" style="13" customWidth="1"/>
    <col min="2840" max="3072" width="18.3984375" style="13"/>
    <col min="3073" max="3073" width="5" style="13" customWidth="1"/>
    <col min="3074" max="3074" width="47.19921875" style="13" bestFit="1" customWidth="1"/>
    <col min="3075" max="3076" width="18.3984375" style="13"/>
    <col min="3077" max="3077" width="11.3984375" style="13" bestFit="1" customWidth="1"/>
    <col min="3078" max="3081" width="16" style="13" bestFit="1" customWidth="1"/>
    <col min="3082" max="3082" width="18.3984375" style="13"/>
    <col min="3083" max="3086" width="20.5" style="13" customWidth="1"/>
    <col min="3087" max="3087" width="3.09765625" style="13" customWidth="1"/>
    <col min="3088" max="3091" width="14.59765625" style="13" customWidth="1"/>
    <col min="3092" max="3095" width="12.8984375" style="13" customWidth="1"/>
    <col min="3096" max="3328" width="18.3984375" style="13"/>
    <col min="3329" max="3329" width="5" style="13" customWidth="1"/>
    <col min="3330" max="3330" width="47.19921875" style="13" bestFit="1" customWidth="1"/>
    <col min="3331" max="3332" width="18.3984375" style="13"/>
    <col min="3333" max="3333" width="11.3984375" style="13" bestFit="1" customWidth="1"/>
    <col min="3334" max="3337" width="16" style="13" bestFit="1" customWidth="1"/>
    <col min="3338" max="3338" width="18.3984375" style="13"/>
    <col min="3339" max="3342" width="20.5" style="13" customWidth="1"/>
    <col min="3343" max="3343" width="3.09765625" style="13" customWidth="1"/>
    <col min="3344" max="3347" width="14.59765625" style="13" customWidth="1"/>
    <col min="3348" max="3351" width="12.8984375" style="13" customWidth="1"/>
    <col min="3352" max="3584" width="18.3984375" style="13"/>
    <col min="3585" max="3585" width="5" style="13" customWidth="1"/>
    <col min="3586" max="3586" width="47.19921875" style="13" bestFit="1" customWidth="1"/>
    <col min="3587" max="3588" width="18.3984375" style="13"/>
    <col min="3589" max="3589" width="11.3984375" style="13" bestFit="1" customWidth="1"/>
    <col min="3590" max="3593" width="16" style="13" bestFit="1" customWidth="1"/>
    <col min="3594" max="3594" width="18.3984375" style="13"/>
    <col min="3595" max="3598" width="20.5" style="13" customWidth="1"/>
    <col min="3599" max="3599" width="3.09765625" style="13" customWidth="1"/>
    <col min="3600" max="3603" width="14.59765625" style="13" customWidth="1"/>
    <col min="3604" max="3607" width="12.8984375" style="13" customWidth="1"/>
    <col min="3608" max="3840" width="18.3984375" style="13"/>
    <col min="3841" max="3841" width="5" style="13" customWidth="1"/>
    <col min="3842" max="3842" width="47.19921875" style="13" bestFit="1" customWidth="1"/>
    <col min="3843" max="3844" width="18.3984375" style="13"/>
    <col min="3845" max="3845" width="11.3984375" style="13" bestFit="1" customWidth="1"/>
    <col min="3846" max="3849" width="16" style="13" bestFit="1" customWidth="1"/>
    <col min="3850" max="3850" width="18.3984375" style="13"/>
    <col min="3851" max="3854" width="20.5" style="13" customWidth="1"/>
    <col min="3855" max="3855" width="3.09765625" style="13" customWidth="1"/>
    <col min="3856" max="3859" width="14.59765625" style="13" customWidth="1"/>
    <col min="3860" max="3863" width="12.8984375" style="13" customWidth="1"/>
    <col min="3864" max="4096" width="18.3984375" style="13"/>
    <col min="4097" max="4097" width="5" style="13" customWidth="1"/>
    <col min="4098" max="4098" width="47.19921875" style="13" bestFit="1" customWidth="1"/>
    <col min="4099" max="4100" width="18.3984375" style="13"/>
    <col min="4101" max="4101" width="11.3984375" style="13" bestFit="1" customWidth="1"/>
    <col min="4102" max="4105" width="16" style="13" bestFit="1" customWidth="1"/>
    <col min="4106" max="4106" width="18.3984375" style="13"/>
    <col min="4107" max="4110" width="20.5" style="13" customWidth="1"/>
    <col min="4111" max="4111" width="3.09765625" style="13" customWidth="1"/>
    <col min="4112" max="4115" width="14.59765625" style="13" customWidth="1"/>
    <col min="4116" max="4119" width="12.8984375" style="13" customWidth="1"/>
    <col min="4120" max="4352" width="18.3984375" style="13"/>
    <col min="4353" max="4353" width="5" style="13" customWidth="1"/>
    <col min="4354" max="4354" width="47.19921875" style="13" bestFit="1" customWidth="1"/>
    <col min="4355" max="4356" width="18.3984375" style="13"/>
    <col min="4357" max="4357" width="11.3984375" style="13" bestFit="1" customWidth="1"/>
    <col min="4358" max="4361" width="16" style="13" bestFit="1" customWidth="1"/>
    <col min="4362" max="4362" width="18.3984375" style="13"/>
    <col min="4363" max="4366" width="20.5" style="13" customWidth="1"/>
    <col min="4367" max="4367" width="3.09765625" style="13" customWidth="1"/>
    <col min="4368" max="4371" width="14.59765625" style="13" customWidth="1"/>
    <col min="4372" max="4375" width="12.8984375" style="13" customWidth="1"/>
    <col min="4376" max="4608" width="18.3984375" style="13"/>
    <col min="4609" max="4609" width="5" style="13" customWidth="1"/>
    <col min="4610" max="4610" width="47.19921875" style="13" bestFit="1" customWidth="1"/>
    <col min="4611" max="4612" width="18.3984375" style="13"/>
    <col min="4613" max="4613" width="11.3984375" style="13" bestFit="1" customWidth="1"/>
    <col min="4614" max="4617" width="16" style="13" bestFit="1" customWidth="1"/>
    <col min="4618" max="4618" width="18.3984375" style="13"/>
    <col min="4619" max="4622" width="20.5" style="13" customWidth="1"/>
    <col min="4623" max="4623" width="3.09765625" style="13" customWidth="1"/>
    <col min="4624" max="4627" width="14.59765625" style="13" customWidth="1"/>
    <col min="4628" max="4631" width="12.8984375" style="13" customWidth="1"/>
    <col min="4632" max="4864" width="18.3984375" style="13"/>
    <col min="4865" max="4865" width="5" style="13" customWidth="1"/>
    <col min="4866" max="4866" width="47.19921875" style="13" bestFit="1" customWidth="1"/>
    <col min="4867" max="4868" width="18.3984375" style="13"/>
    <col min="4869" max="4869" width="11.3984375" style="13" bestFit="1" customWidth="1"/>
    <col min="4870" max="4873" width="16" style="13" bestFit="1" customWidth="1"/>
    <col min="4874" max="4874" width="18.3984375" style="13"/>
    <col min="4875" max="4878" width="20.5" style="13" customWidth="1"/>
    <col min="4879" max="4879" width="3.09765625" style="13" customWidth="1"/>
    <col min="4880" max="4883" width="14.59765625" style="13" customWidth="1"/>
    <col min="4884" max="4887" width="12.8984375" style="13" customWidth="1"/>
    <col min="4888" max="5120" width="18.3984375" style="13"/>
    <col min="5121" max="5121" width="5" style="13" customWidth="1"/>
    <col min="5122" max="5122" width="47.19921875" style="13" bestFit="1" customWidth="1"/>
    <col min="5123" max="5124" width="18.3984375" style="13"/>
    <col min="5125" max="5125" width="11.3984375" style="13" bestFit="1" customWidth="1"/>
    <col min="5126" max="5129" width="16" style="13" bestFit="1" customWidth="1"/>
    <col min="5130" max="5130" width="18.3984375" style="13"/>
    <col min="5131" max="5134" width="20.5" style="13" customWidth="1"/>
    <col min="5135" max="5135" width="3.09765625" style="13" customWidth="1"/>
    <col min="5136" max="5139" width="14.59765625" style="13" customWidth="1"/>
    <col min="5140" max="5143" width="12.8984375" style="13" customWidth="1"/>
    <col min="5144" max="5376" width="18.3984375" style="13"/>
    <col min="5377" max="5377" width="5" style="13" customWidth="1"/>
    <col min="5378" max="5378" width="47.19921875" style="13" bestFit="1" customWidth="1"/>
    <col min="5379" max="5380" width="18.3984375" style="13"/>
    <col min="5381" max="5381" width="11.3984375" style="13" bestFit="1" customWidth="1"/>
    <col min="5382" max="5385" width="16" style="13" bestFit="1" customWidth="1"/>
    <col min="5386" max="5386" width="18.3984375" style="13"/>
    <col min="5387" max="5390" width="20.5" style="13" customWidth="1"/>
    <col min="5391" max="5391" width="3.09765625" style="13" customWidth="1"/>
    <col min="5392" max="5395" width="14.59765625" style="13" customWidth="1"/>
    <col min="5396" max="5399" width="12.8984375" style="13" customWidth="1"/>
    <col min="5400" max="5632" width="18.3984375" style="13"/>
    <col min="5633" max="5633" width="5" style="13" customWidth="1"/>
    <col min="5634" max="5634" width="47.19921875" style="13" bestFit="1" customWidth="1"/>
    <col min="5635" max="5636" width="18.3984375" style="13"/>
    <col min="5637" max="5637" width="11.3984375" style="13" bestFit="1" customWidth="1"/>
    <col min="5638" max="5641" width="16" style="13" bestFit="1" customWidth="1"/>
    <col min="5642" max="5642" width="18.3984375" style="13"/>
    <col min="5643" max="5646" width="20.5" style="13" customWidth="1"/>
    <col min="5647" max="5647" width="3.09765625" style="13" customWidth="1"/>
    <col min="5648" max="5651" width="14.59765625" style="13" customWidth="1"/>
    <col min="5652" max="5655" width="12.8984375" style="13" customWidth="1"/>
    <col min="5656" max="5888" width="18.3984375" style="13"/>
    <col min="5889" max="5889" width="5" style="13" customWidth="1"/>
    <col min="5890" max="5890" width="47.19921875" style="13" bestFit="1" customWidth="1"/>
    <col min="5891" max="5892" width="18.3984375" style="13"/>
    <col min="5893" max="5893" width="11.3984375" style="13" bestFit="1" customWidth="1"/>
    <col min="5894" max="5897" width="16" style="13" bestFit="1" customWidth="1"/>
    <col min="5898" max="5898" width="18.3984375" style="13"/>
    <col min="5899" max="5902" width="20.5" style="13" customWidth="1"/>
    <col min="5903" max="5903" width="3.09765625" style="13" customWidth="1"/>
    <col min="5904" max="5907" width="14.59765625" style="13" customWidth="1"/>
    <col min="5908" max="5911" width="12.8984375" style="13" customWidth="1"/>
    <col min="5912" max="6144" width="18.3984375" style="13"/>
    <col min="6145" max="6145" width="5" style="13" customWidth="1"/>
    <col min="6146" max="6146" width="47.19921875" style="13" bestFit="1" customWidth="1"/>
    <col min="6147" max="6148" width="18.3984375" style="13"/>
    <col min="6149" max="6149" width="11.3984375" style="13" bestFit="1" customWidth="1"/>
    <col min="6150" max="6153" width="16" style="13" bestFit="1" customWidth="1"/>
    <col min="6154" max="6154" width="18.3984375" style="13"/>
    <col min="6155" max="6158" width="20.5" style="13" customWidth="1"/>
    <col min="6159" max="6159" width="3.09765625" style="13" customWidth="1"/>
    <col min="6160" max="6163" width="14.59765625" style="13" customWidth="1"/>
    <col min="6164" max="6167" width="12.8984375" style="13" customWidth="1"/>
    <col min="6168" max="6400" width="18.3984375" style="13"/>
    <col min="6401" max="6401" width="5" style="13" customWidth="1"/>
    <col min="6402" max="6402" width="47.19921875" style="13" bestFit="1" customWidth="1"/>
    <col min="6403" max="6404" width="18.3984375" style="13"/>
    <col min="6405" max="6405" width="11.3984375" style="13" bestFit="1" customWidth="1"/>
    <col min="6406" max="6409" width="16" style="13" bestFit="1" customWidth="1"/>
    <col min="6410" max="6410" width="18.3984375" style="13"/>
    <col min="6411" max="6414" width="20.5" style="13" customWidth="1"/>
    <col min="6415" max="6415" width="3.09765625" style="13" customWidth="1"/>
    <col min="6416" max="6419" width="14.59765625" style="13" customWidth="1"/>
    <col min="6420" max="6423" width="12.8984375" style="13" customWidth="1"/>
    <col min="6424" max="6656" width="18.3984375" style="13"/>
    <col min="6657" max="6657" width="5" style="13" customWidth="1"/>
    <col min="6658" max="6658" width="47.19921875" style="13" bestFit="1" customWidth="1"/>
    <col min="6659" max="6660" width="18.3984375" style="13"/>
    <col min="6661" max="6661" width="11.3984375" style="13" bestFit="1" customWidth="1"/>
    <col min="6662" max="6665" width="16" style="13" bestFit="1" customWidth="1"/>
    <col min="6666" max="6666" width="18.3984375" style="13"/>
    <col min="6667" max="6670" width="20.5" style="13" customWidth="1"/>
    <col min="6671" max="6671" width="3.09765625" style="13" customWidth="1"/>
    <col min="6672" max="6675" width="14.59765625" style="13" customWidth="1"/>
    <col min="6676" max="6679" width="12.8984375" style="13" customWidth="1"/>
    <col min="6680" max="6912" width="18.3984375" style="13"/>
    <col min="6913" max="6913" width="5" style="13" customWidth="1"/>
    <col min="6914" max="6914" width="47.19921875" style="13" bestFit="1" customWidth="1"/>
    <col min="6915" max="6916" width="18.3984375" style="13"/>
    <col min="6917" max="6917" width="11.3984375" style="13" bestFit="1" customWidth="1"/>
    <col min="6918" max="6921" width="16" style="13" bestFit="1" customWidth="1"/>
    <col min="6922" max="6922" width="18.3984375" style="13"/>
    <col min="6923" max="6926" width="20.5" style="13" customWidth="1"/>
    <col min="6927" max="6927" width="3.09765625" style="13" customWidth="1"/>
    <col min="6928" max="6931" width="14.59765625" style="13" customWidth="1"/>
    <col min="6932" max="6935" width="12.8984375" style="13" customWidth="1"/>
    <col min="6936" max="7168" width="18.3984375" style="13"/>
    <col min="7169" max="7169" width="5" style="13" customWidth="1"/>
    <col min="7170" max="7170" width="47.19921875" style="13" bestFit="1" customWidth="1"/>
    <col min="7171" max="7172" width="18.3984375" style="13"/>
    <col min="7173" max="7173" width="11.3984375" style="13" bestFit="1" customWidth="1"/>
    <col min="7174" max="7177" width="16" style="13" bestFit="1" customWidth="1"/>
    <col min="7178" max="7178" width="18.3984375" style="13"/>
    <col min="7179" max="7182" width="20.5" style="13" customWidth="1"/>
    <col min="7183" max="7183" width="3.09765625" style="13" customWidth="1"/>
    <col min="7184" max="7187" width="14.59765625" style="13" customWidth="1"/>
    <col min="7188" max="7191" width="12.8984375" style="13" customWidth="1"/>
    <col min="7192" max="7424" width="18.3984375" style="13"/>
    <col min="7425" max="7425" width="5" style="13" customWidth="1"/>
    <col min="7426" max="7426" width="47.19921875" style="13" bestFit="1" customWidth="1"/>
    <col min="7427" max="7428" width="18.3984375" style="13"/>
    <col min="7429" max="7429" width="11.3984375" style="13" bestFit="1" customWidth="1"/>
    <col min="7430" max="7433" width="16" style="13" bestFit="1" customWidth="1"/>
    <col min="7434" max="7434" width="18.3984375" style="13"/>
    <col min="7435" max="7438" width="20.5" style="13" customWidth="1"/>
    <col min="7439" max="7439" width="3.09765625" style="13" customWidth="1"/>
    <col min="7440" max="7443" width="14.59765625" style="13" customWidth="1"/>
    <col min="7444" max="7447" width="12.8984375" style="13" customWidth="1"/>
    <col min="7448" max="7680" width="18.3984375" style="13"/>
    <col min="7681" max="7681" width="5" style="13" customWidth="1"/>
    <col min="7682" max="7682" width="47.19921875" style="13" bestFit="1" customWidth="1"/>
    <col min="7683" max="7684" width="18.3984375" style="13"/>
    <col min="7685" max="7685" width="11.3984375" style="13" bestFit="1" customWidth="1"/>
    <col min="7686" max="7689" width="16" style="13" bestFit="1" customWidth="1"/>
    <col min="7690" max="7690" width="18.3984375" style="13"/>
    <col min="7691" max="7694" width="20.5" style="13" customWidth="1"/>
    <col min="7695" max="7695" width="3.09765625" style="13" customWidth="1"/>
    <col min="7696" max="7699" width="14.59765625" style="13" customWidth="1"/>
    <col min="7700" max="7703" width="12.8984375" style="13" customWidth="1"/>
    <col min="7704" max="7936" width="18.3984375" style="13"/>
    <col min="7937" max="7937" width="5" style="13" customWidth="1"/>
    <col min="7938" max="7938" width="47.19921875" style="13" bestFit="1" customWidth="1"/>
    <col min="7939" max="7940" width="18.3984375" style="13"/>
    <col min="7941" max="7941" width="11.3984375" style="13" bestFit="1" customWidth="1"/>
    <col min="7942" max="7945" width="16" style="13" bestFit="1" customWidth="1"/>
    <col min="7946" max="7946" width="18.3984375" style="13"/>
    <col min="7947" max="7950" width="20.5" style="13" customWidth="1"/>
    <col min="7951" max="7951" width="3.09765625" style="13" customWidth="1"/>
    <col min="7952" max="7955" width="14.59765625" style="13" customWidth="1"/>
    <col min="7956" max="7959" width="12.8984375" style="13" customWidth="1"/>
    <col min="7960" max="8192" width="18.3984375" style="13"/>
    <col min="8193" max="8193" width="5" style="13" customWidth="1"/>
    <col min="8194" max="8194" width="47.19921875" style="13" bestFit="1" customWidth="1"/>
    <col min="8195" max="8196" width="18.3984375" style="13"/>
    <col min="8197" max="8197" width="11.3984375" style="13" bestFit="1" customWidth="1"/>
    <col min="8198" max="8201" width="16" style="13" bestFit="1" customWidth="1"/>
    <col min="8202" max="8202" width="18.3984375" style="13"/>
    <col min="8203" max="8206" width="20.5" style="13" customWidth="1"/>
    <col min="8207" max="8207" width="3.09765625" style="13" customWidth="1"/>
    <col min="8208" max="8211" width="14.59765625" style="13" customWidth="1"/>
    <col min="8212" max="8215" width="12.8984375" style="13" customWidth="1"/>
    <col min="8216" max="8448" width="18.3984375" style="13"/>
    <col min="8449" max="8449" width="5" style="13" customWidth="1"/>
    <col min="8450" max="8450" width="47.19921875" style="13" bestFit="1" customWidth="1"/>
    <col min="8451" max="8452" width="18.3984375" style="13"/>
    <col min="8453" max="8453" width="11.3984375" style="13" bestFit="1" customWidth="1"/>
    <col min="8454" max="8457" width="16" style="13" bestFit="1" customWidth="1"/>
    <col min="8458" max="8458" width="18.3984375" style="13"/>
    <col min="8459" max="8462" width="20.5" style="13" customWidth="1"/>
    <col min="8463" max="8463" width="3.09765625" style="13" customWidth="1"/>
    <col min="8464" max="8467" width="14.59765625" style="13" customWidth="1"/>
    <col min="8468" max="8471" width="12.8984375" style="13" customWidth="1"/>
    <col min="8472" max="8704" width="18.3984375" style="13"/>
    <col min="8705" max="8705" width="5" style="13" customWidth="1"/>
    <col min="8706" max="8706" width="47.19921875" style="13" bestFit="1" customWidth="1"/>
    <col min="8707" max="8708" width="18.3984375" style="13"/>
    <col min="8709" max="8709" width="11.3984375" style="13" bestFit="1" customWidth="1"/>
    <col min="8710" max="8713" width="16" style="13" bestFit="1" customWidth="1"/>
    <col min="8714" max="8714" width="18.3984375" style="13"/>
    <col min="8715" max="8718" width="20.5" style="13" customWidth="1"/>
    <col min="8719" max="8719" width="3.09765625" style="13" customWidth="1"/>
    <col min="8720" max="8723" width="14.59765625" style="13" customWidth="1"/>
    <col min="8724" max="8727" width="12.8984375" style="13" customWidth="1"/>
    <col min="8728" max="8960" width="18.3984375" style="13"/>
    <col min="8961" max="8961" width="5" style="13" customWidth="1"/>
    <col min="8962" max="8962" width="47.19921875" style="13" bestFit="1" customWidth="1"/>
    <col min="8963" max="8964" width="18.3984375" style="13"/>
    <col min="8965" max="8965" width="11.3984375" style="13" bestFit="1" customWidth="1"/>
    <col min="8966" max="8969" width="16" style="13" bestFit="1" customWidth="1"/>
    <col min="8970" max="8970" width="18.3984375" style="13"/>
    <col min="8971" max="8974" width="20.5" style="13" customWidth="1"/>
    <col min="8975" max="8975" width="3.09765625" style="13" customWidth="1"/>
    <col min="8976" max="8979" width="14.59765625" style="13" customWidth="1"/>
    <col min="8980" max="8983" width="12.8984375" style="13" customWidth="1"/>
    <col min="8984" max="9216" width="18.3984375" style="13"/>
    <col min="9217" max="9217" width="5" style="13" customWidth="1"/>
    <col min="9218" max="9218" width="47.19921875" style="13" bestFit="1" customWidth="1"/>
    <col min="9219" max="9220" width="18.3984375" style="13"/>
    <col min="9221" max="9221" width="11.3984375" style="13" bestFit="1" customWidth="1"/>
    <col min="9222" max="9225" width="16" style="13" bestFit="1" customWidth="1"/>
    <col min="9226" max="9226" width="18.3984375" style="13"/>
    <col min="9227" max="9230" width="20.5" style="13" customWidth="1"/>
    <col min="9231" max="9231" width="3.09765625" style="13" customWidth="1"/>
    <col min="9232" max="9235" width="14.59765625" style="13" customWidth="1"/>
    <col min="9236" max="9239" width="12.8984375" style="13" customWidth="1"/>
    <col min="9240" max="9472" width="18.3984375" style="13"/>
    <col min="9473" max="9473" width="5" style="13" customWidth="1"/>
    <col min="9474" max="9474" width="47.19921875" style="13" bestFit="1" customWidth="1"/>
    <col min="9475" max="9476" width="18.3984375" style="13"/>
    <col min="9477" max="9477" width="11.3984375" style="13" bestFit="1" customWidth="1"/>
    <col min="9478" max="9481" width="16" style="13" bestFit="1" customWidth="1"/>
    <col min="9482" max="9482" width="18.3984375" style="13"/>
    <col min="9483" max="9486" width="20.5" style="13" customWidth="1"/>
    <col min="9487" max="9487" width="3.09765625" style="13" customWidth="1"/>
    <col min="9488" max="9491" width="14.59765625" style="13" customWidth="1"/>
    <col min="9492" max="9495" width="12.8984375" style="13" customWidth="1"/>
    <col min="9496" max="9728" width="18.3984375" style="13"/>
    <col min="9729" max="9729" width="5" style="13" customWidth="1"/>
    <col min="9730" max="9730" width="47.19921875" style="13" bestFit="1" customWidth="1"/>
    <col min="9731" max="9732" width="18.3984375" style="13"/>
    <col min="9733" max="9733" width="11.3984375" style="13" bestFit="1" customWidth="1"/>
    <col min="9734" max="9737" width="16" style="13" bestFit="1" customWidth="1"/>
    <col min="9738" max="9738" width="18.3984375" style="13"/>
    <col min="9739" max="9742" width="20.5" style="13" customWidth="1"/>
    <col min="9743" max="9743" width="3.09765625" style="13" customWidth="1"/>
    <col min="9744" max="9747" width="14.59765625" style="13" customWidth="1"/>
    <col min="9748" max="9751" width="12.8984375" style="13" customWidth="1"/>
    <col min="9752" max="9984" width="18.3984375" style="13"/>
    <col min="9985" max="9985" width="5" style="13" customWidth="1"/>
    <col min="9986" max="9986" width="47.19921875" style="13" bestFit="1" customWidth="1"/>
    <col min="9987" max="9988" width="18.3984375" style="13"/>
    <col min="9989" max="9989" width="11.3984375" style="13" bestFit="1" customWidth="1"/>
    <col min="9990" max="9993" width="16" style="13" bestFit="1" customWidth="1"/>
    <col min="9994" max="9994" width="18.3984375" style="13"/>
    <col min="9995" max="9998" width="20.5" style="13" customWidth="1"/>
    <col min="9999" max="9999" width="3.09765625" style="13" customWidth="1"/>
    <col min="10000" max="10003" width="14.59765625" style="13" customWidth="1"/>
    <col min="10004" max="10007" width="12.8984375" style="13" customWidth="1"/>
    <col min="10008" max="10240" width="18.3984375" style="13"/>
    <col min="10241" max="10241" width="5" style="13" customWidth="1"/>
    <col min="10242" max="10242" width="47.19921875" style="13" bestFit="1" customWidth="1"/>
    <col min="10243" max="10244" width="18.3984375" style="13"/>
    <col min="10245" max="10245" width="11.3984375" style="13" bestFit="1" customWidth="1"/>
    <col min="10246" max="10249" width="16" style="13" bestFit="1" customWidth="1"/>
    <col min="10250" max="10250" width="18.3984375" style="13"/>
    <col min="10251" max="10254" width="20.5" style="13" customWidth="1"/>
    <col min="10255" max="10255" width="3.09765625" style="13" customWidth="1"/>
    <col min="10256" max="10259" width="14.59765625" style="13" customWidth="1"/>
    <col min="10260" max="10263" width="12.8984375" style="13" customWidth="1"/>
    <col min="10264" max="10496" width="18.3984375" style="13"/>
    <col min="10497" max="10497" width="5" style="13" customWidth="1"/>
    <col min="10498" max="10498" width="47.19921875" style="13" bestFit="1" customWidth="1"/>
    <col min="10499" max="10500" width="18.3984375" style="13"/>
    <col min="10501" max="10501" width="11.3984375" style="13" bestFit="1" customWidth="1"/>
    <col min="10502" max="10505" width="16" style="13" bestFit="1" customWidth="1"/>
    <col min="10506" max="10506" width="18.3984375" style="13"/>
    <col min="10507" max="10510" width="20.5" style="13" customWidth="1"/>
    <col min="10511" max="10511" width="3.09765625" style="13" customWidth="1"/>
    <col min="10512" max="10515" width="14.59765625" style="13" customWidth="1"/>
    <col min="10516" max="10519" width="12.8984375" style="13" customWidth="1"/>
    <col min="10520" max="10752" width="18.3984375" style="13"/>
    <col min="10753" max="10753" width="5" style="13" customWidth="1"/>
    <col min="10754" max="10754" width="47.19921875" style="13" bestFit="1" customWidth="1"/>
    <col min="10755" max="10756" width="18.3984375" style="13"/>
    <col min="10757" max="10757" width="11.3984375" style="13" bestFit="1" customWidth="1"/>
    <col min="10758" max="10761" width="16" style="13" bestFit="1" customWidth="1"/>
    <col min="10762" max="10762" width="18.3984375" style="13"/>
    <col min="10763" max="10766" width="20.5" style="13" customWidth="1"/>
    <col min="10767" max="10767" width="3.09765625" style="13" customWidth="1"/>
    <col min="10768" max="10771" width="14.59765625" style="13" customWidth="1"/>
    <col min="10772" max="10775" width="12.8984375" style="13" customWidth="1"/>
    <col min="10776" max="11008" width="18.3984375" style="13"/>
    <col min="11009" max="11009" width="5" style="13" customWidth="1"/>
    <col min="11010" max="11010" width="47.19921875" style="13" bestFit="1" customWidth="1"/>
    <col min="11011" max="11012" width="18.3984375" style="13"/>
    <col min="11013" max="11013" width="11.3984375" style="13" bestFit="1" customWidth="1"/>
    <col min="11014" max="11017" width="16" style="13" bestFit="1" customWidth="1"/>
    <col min="11018" max="11018" width="18.3984375" style="13"/>
    <col min="11019" max="11022" width="20.5" style="13" customWidth="1"/>
    <col min="11023" max="11023" width="3.09765625" style="13" customWidth="1"/>
    <col min="11024" max="11027" width="14.59765625" style="13" customWidth="1"/>
    <col min="11028" max="11031" width="12.8984375" style="13" customWidth="1"/>
    <col min="11032" max="11264" width="18.3984375" style="13"/>
    <col min="11265" max="11265" width="5" style="13" customWidth="1"/>
    <col min="11266" max="11266" width="47.19921875" style="13" bestFit="1" customWidth="1"/>
    <col min="11267" max="11268" width="18.3984375" style="13"/>
    <col min="11269" max="11269" width="11.3984375" style="13" bestFit="1" customWidth="1"/>
    <col min="11270" max="11273" width="16" style="13" bestFit="1" customWidth="1"/>
    <col min="11274" max="11274" width="18.3984375" style="13"/>
    <col min="11275" max="11278" width="20.5" style="13" customWidth="1"/>
    <col min="11279" max="11279" width="3.09765625" style="13" customWidth="1"/>
    <col min="11280" max="11283" width="14.59765625" style="13" customWidth="1"/>
    <col min="11284" max="11287" width="12.8984375" style="13" customWidth="1"/>
    <col min="11288" max="11520" width="18.3984375" style="13"/>
    <col min="11521" max="11521" width="5" style="13" customWidth="1"/>
    <col min="11522" max="11522" width="47.19921875" style="13" bestFit="1" customWidth="1"/>
    <col min="11523" max="11524" width="18.3984375" style="13"/>
    <col min="11525" max="11525" width="11.3984375" style="13" bestFit="1" customWidth="1"/>
    <col min="11526" max="11529" width="16" style="13" bestFit="1" customWidth="1"/>
    <col min="11530" max="11530" width="18.3984375" style="13"/>
    <col min="11531" max="11534" width="20.5" style="13" customWidth="1"/>
    <col min="11535" max="11535" width="3.09765625" style="13" customWidth="1"/>
    <col min="11536" max="11539" width="14.59765625" style="13" customWidth="1"/>
    <col min="11540" max="11543" width="12.8984375" style="13" customWidth="1"/>
    <col min="11544" max="11776" width="18.3984375" style="13"/>
    <col min="11777" max="11777" width="5" style="13" customWidth="1"/>
    <col min="11778" max="11778" width="47.19921875" style="13" bestFit="1" customWidth="1"/>
    <col min="11779" max="11780" width="18.3984375" style="13"/>
    <col min="11781" max="11781" width="11.3984375" style="13" bestFit="1" customWidth="1"/>
    <col min="11782" max="11785" width="16" style="13" bestFit="1" customWidth="1"/>
    <col min="11786" max="11786" width="18.3984375" style="13"/>
    <col min="11787" max="11790" width="20.5" style="13" customWidth="1"/>
    <col min="11791" max="11791" width="3.09765625" style="13" customWidth="1"/>
    <col min="11792" max="11795" width="14.59765625" style="13" customWidth="1"/>
    <col min="11796" max="11799" width="12.8984375" style="13" customWidth="1"/>
    <col min="11800" max="12032" width="18.3984375" style="13"/>
    <col min="12033" max="12033" width="5" style="13" customWidth="1"/>
    <col min="12034" max="12034" width="47.19921875" style="13" bestFit="1" customWidth="1"/>
    <col min="12035" max="12036" width="18.3984375" style="13"/>
    <col min="12037" max="12037" width="11.3984375" style="13" bestFit="1" customWidth="1"/>
    <col min="12038" max="12041" width="16" style="13" bestFit="1" customWidth="1"/>
    <col min="12042" max="12042" width="18.3984375" style="13"/>
    <col min="12043" max="12046" width="20.5" style="13" customWidth="1"/>
    <col min="12047" max="12047" width="3.09765625" style="13" customWidth="1"/>
    <col min="12048" max="12051" width="14.59765625" style="13" customWidth="1"/>
    <col min="12052" max="12055" width="12.8984375" style="13" customWidth="1"/>
    <col min="12056" max="12288" width="18.3984375" style="13"/>
    <col min="12289" max="12289" width="5" style="13" customWidth="1"/>
    <col min="12290" max="12290" width="47.19921875" style="13" bestFit="1" customWidth="1"/>
    <col min="12291" max="12292" width="18.3984375" style="13"/>
    <col min="12293" max="12293" width="11.3984375" style="13" bestFit="1" customWidth="1"/>
    <col min="12294" max="12297" width="16" style="13" bestFit="1" customWidth="1"/>
    <col min="12298" max="12298" width="18.3984375" style="13"/>
    <col min="12299" max="12302" width="20.5" style="13" customWidth="1"/>
    <col min="12303" max="12303" width="3.09765625" style="13" customWidth="1"/>
    <col min="12304" max="12307" width="14.59765625" style="13" customWidth="1"/>
    <col min="12308" max="12311" width="12.8984375" style="13" customWidth="1"/>
    <col min="12312" max="12544" width="18.3984375" style="13"/>
    <col min="12545" max="12545" width="5" style="13" customWidth="1"/>
    <col min="12546" max="12546" width="47.19921875" style="13" bestFit="1" customWidth="1"/>
    <col min="12547" max="12548" width="18.3984375" style="13"/>
    <col min="12549" max="12549" width="11.3984375" style="13" bestFit="1" customWidth="1"/>
    <col min="12550" max="12553" width="16" style="13" bestFit="1" customWidth="1"/>
    <col min="12554" max="12554" width="18.3984375" style="13"/>
    <col min="12555" max="12558" width="20.5" style="13" customWidth="1"/>
    <col min="12559" max="12559" width="3.09765625" style="13" customWidth="1"/>
    <col min="12560" max="12563" width="14.59765625" style="13" customWidth="1"/>
    <col min="12564" max="12567" width="12.8984375" style="13" customWidth="1"/>
    <col min="12568" max="12800" width="18.3984375" style="13"/>
    <col min="12801" max="12801" width="5" style="13" customWidth="1"/>
    <col min="12802" max="12802" width="47.19921875" style="13" bestFit="1" customWidth="1"/>
    <col min="12803" max="12804" width="18.3984375" style="13"/>
    <col min="12805" max="12805" width="11.3984375" style="13" bestFit="1" customWidth="1"/>
    <col min="12806" max="12809" width="16" style="13" bestFit="1" customWidth="1"/>
    <col min="12810" max="12810" width="18.3984375" style="13"/>
    <col min="12811" max="12814" width="20.5" style="13" customWidth="1"/>
    <col min="12815" max="12815" width="3.09765625" style="13" customWidth="1"/>
    <col min="12816" max="12819" width="14.59765625" style="13" customWidth="1"/>
    <col min="12820" max="12823" width="12.8984375" style="13" customWidth="1"/>
    <col min="12824" max="13056" width="18.3984375" style="13"/>
    <col min="13057" max="13057" width="5" style="13" customWidth="1"/>
    <col min="13058" max="13058" width="47.19921875" style="13" bestFit="1" customWidth="1"/>
    <col min="13059" max="13060" width="18.3984375" style="13"/>
    <col min="13061" max="13061" width="11.3984375" style="13" bestFit="1" customWidth="1"/>
    <col min="13062" max="13065" width="16" style="13" bestFit="1" customWidth="1"/>
    <col min="13066" max="13066" width="18.3984375" style="13"/>
    <col min="13067" max="13070" width="20.5" style="13" customWidth="1"/>
    <col min="13071" max="13071" width="3.09765625" style="13" customWidth="1"/>
    <col min="13072" max="13075" width="14.59765625" style="13" customWidth="1"/>
    <col min="13076" max="13079" width="12.8984375" style="13" customWidth="1"/>
    <col min="13080" max="13312" width="18.3984375" style="13"/>
    <col min="13313" max="13313" width="5" style="13" customWidth="1"/>
    <col min="13314" max="13314" width="47.19921875" style="13" bestFit="1" customWidth="1"/>
    <col min="13315" max="13316" width="18.3984375" style="13"/>
    <col min="13317" max="13317" width="11.3984375" style="13" bestFit="1" customWidth="1"/>
    <col min="13318" max="13321" width="16" style="13" bestFit="1" customWidth="1"/>
    <col min="13322" max="13322" width="18.3984375" style="13"/>
    <col min="13323" max="13326" width="20.5" style="13" customWidth="1"/>
    <col min="13327" max="13327" width="3.09765625" style="13" customWidth="1"/>
    <col min="13328" max="13331" width="14.59765625" style="13" customWidth="1"/>
    <col min="13332" max="13335" width="12.8984375" style="13" customWidth="1"/>
    <col min="13336" max="13568" width="18.3984375" style="13"/>
    <col min="13569" max="13569" width="5" style="13" customWidth="1"/>
    <col min="13570" max="13570" width="47.19921875" style="13" bestFit="1" customWidth="1"/>
    <col min="13571" max="13572" width="18.3984375" style="13"/>
    <col min="13573" max="13573" width="11.3984375" style="13" bestFit="1" customWidth="1"/>
    <col min="13574" max="13577" width="16" style="13" bestFit="1" customWidth="1"/>
    <col min="13578" max="13578" width="18.3984375" style="13"/>
    <col min="13579" max="13582" width="20.5" style="13" customWidth="1"/>
    <col min="13583" max="13583" width="3.09765625" style="13" customWidth="1"/>
    <col min="13584" max="13587" width="14.59765625" style="13" customWidth="1"/>
    <col min="13588" max="13591" width="12.8984375" style="13" customWidth="1"/>
    <col min="13592" max="13824" width="18.3984375" style="13"/>
    <col min="13825" max="13825" width="5" style="13" customWidth="1"/>
    <col min="13826" max="13826" width="47.19921875" style="13" bestFit="1" customWidth="1"/>
    <col min="13827" max="13828" width="18.3984375" style="13"/>
    <col min="13829" max="13829" width="11.3984375" style="13" bestFit="1" customWidth="1"/>
    <col min="13830" max="13833" width="16" style="13" bestFit="1" customWidth="1"/>
    <col min="13834" max="13834" width="18.3984375" style="13"/>
    <col min="13835" max="13838" width="20.5" style="13" customWidth="1"/>
    <col min="13839" max="13839" width="3.09765625" style="13" customWidth="1"/>
    <col min="13840" max="13843" width="14.59765625" style="13" customWidth="1"/>
    <col min="13844" max="13847" width="12.8984375" style="13" customWidth="1"/>
    <col min="13848" max="14080" width="18.3984375" style="13"/>
    <col min="14081" max="14081" width="5" style="13" customWidth="1"/>
    <col min="14082" max="14082" width="47.19921875" style="13" bestFit="1" customWidth="1"/>
    <col min="14083" max="14084" width="18.3984375" style="13"/>
    <col min="14085" max="14085" width="11.3984375" style="13" bestFit="1" customWidth="1"/>
    <col min="14086" max="14089" width="16" style="13" bestFit="1" customWidth="1"/>
    <col min="14090" max="14090" width="18.3984375" style="13"/>
    <col min="14091" max="14094" width="20.5" style="13" customWidth="1"/>
    <col min="14095" max="14095" width="3.09765625" style="13" customWidth="1"/>
    <col min="14096" max="14099" width="14.59765625" style="13" customWidth="1"/>
    <col min="14100" max="14103" width="12.8984375" style="13" customWidth="1"/>
    <col min="14104" max="14336" width="18.3984375" style="13"/>
    <col min="14337" max="14337" width="5" style="13" customWidth="1"/>
    <col min="14338" max="14338" width="47.19921875" style="13" bestFit="1" customWidth="1"/>
    <col min="14339" max="14340" width="18.3984375" style="13"/>
    <col min="14341" max="14341" width="11.3984375" style="13" bestFit="1" customWidth="1"/>
    <col min="14342" max="14345" width="16" style="13" bestFit="1" customWidth="1"/>
    <col min="14346" max="14346" width="18.3984375" style="13"/>
    <col min="14347" max="14350" width="20.5" style="13" customWidth="1"/>
    <col min="14351" max="14351" width="3.09765625" style="13" customWidth="1"/>
    <col min="14352" max="14355" width="14.59765625" style="13" customWidth="1"/>
    <col min="14356" max="14359" width="12.8984375" style="13" customWidth="1"/>
    <col min="14360" max="14592" width="18.3984375" style="13"/>
    <col min="14593" max="14593" width="5" style="13" customWidth="1"/>
    <col min="14594" max="14594" width="47.19921875" style="13" bestFit="1" customWidth="1"/>
    <col min="14595" max="14596" width="18.3984375" style="13"/>
    <col min="14597" max="14597" width="11.3984375" style="13" bestFit="1" customWidth="1"/>
    <col min="14598" max="14601" width="16" style="13" bestFit="1" customWidth="1"/>
    <col min="14602" max="14602" width="18.3984375" style="13"/>
    <col min="14603" max="14606" width="20.5" style="13" customWidth="1"/>
    <col min="14607" max="14607" width="3.09765625" style="13" customWidth="1"/>
    <col min="14608" max="14611" width="14.59765625" style="13" customWidth="1"/>
    <col min="14612" max="14615" width="12.8984375" style="13" customWidth="1"/>
    <col min="14616" max="14848" width="18.3984375" style="13"/>
    <col min="14849" max="14849" width="5" style="13" customWidth="1"/>
    <col min="14850" max="14850" width="47.19921875" style="13" bestFit="1" customWidth="1"/>
    <col min="14851" max="14852" width="18.3984375" style="13"/>
    <col min="14853" max="14853" width="11.3984375" style="13" bestFit="1" customWidth="1"/>
    <col min="14854" max="14857" width="16" style="13" bestFit="1" customWidth="1"/>
    <col min="14858" max="14858" width="18.3984375" style="13"/>
    <col min="14859" max="14862" width="20.5" style="13" customWidth="1"/>
    <col min="14863" max="14863" width="3.09765625" style="13" customWidth="1"/>
    <col min="14864" max="14867" width="14.59765625" style="13" customWidth="1"/>
    <col min="14868" max="14871" width="12.8984375" style="13" customWidth="1"/>
    <col min="14872" max="15104" width="18.3984375" style="13"/>
    <col min="15105" max="15105" width="5" style="13" customWidth="1"/>
    <col min="15106" max="15106" width="47.19921875" style="13" bestFit="1" customWidth="1"/>
    <col min="15107" max="15108" width="18.3984375" style="13"/>
    <col min="15109" max="15109" width="11.3984375" style="13" bestFit="1" customWidth="1"/>
    <col min="15110" max="15113" width="16" style="13" bestFit="1" customWidth="1"/>
    <col min="15114" max="15114" width="18.3984375" style="13"/>
    <col min="15115" max="15118" width="20.5" style="13" customWidth="1"/>
    <col min="15119" max="15119" width="3.09765625" style="13" customWidth="1"/>
    <col min="15120" max="15123" width="14.59765625" style="13" customWidth="1"/>
    <col min="15124" max="15127" width="12.8984375" style="13" customWidth="1"/>
    <col min="15128" max="15360" width="18.3984375" style="13"/>
    <col min="15361" max="15361" width="5" style="13" customWidth="1"/>
    <col min="15362" max="15362" width="47.19921875" style="13" bestFit="1" customWidth="1"/>
    <col min="15363" max="15364" width="18.3984375" style="13"/>
    <col min="15365" max="15365" width="11.3984375" style="13" bestFit="1" customWidth="1"/>
    <col min="15366" max="15369" width="16" style="13" bestFit="1" customWidth="1"/>
    <col min="15370" max="15370" width="18.3984375" style="13"/>
    <col min="15371" max="15374" width="20.5" style="13" customWidth="1"/>
    <col min="15375" max="15375" width="3.09765625" style="13" customWidth="1"/>
    <col min="15376" max="15379" width="14.59765625" style="13" customWidth="1"/>
    <col min="15380" max="15383" width="12.8984375" style="13" customWidth="1"/>
    <col min="15384" max="15616" width="18.3984375" style="13"/>
    <col min="15617" max="15617" width="5" style="13" customWidth="1"/>
    <col min="15618" max="15618" width="47.19921875" style="13" bestFit="1" customWidth="1"/>
    <col min="15619" max="15620" width="18.3984375" style="13"/>
    <col min="15621" max="15621" width="11.3984375" style="13" bestFit="1" customWidth="1"/>
    <col min="15622" max="15625" width="16" style="13" bestFit="1" customWidth="1"/>
    <col min="15626" max="15626" width="18.3984375" style="13"/>
    <col min="15627" max="15630" width="20.5" style="13" customWidth="1"/>
    <col min="15631" max="15631" width="3.09765625" style="13" customWidth="1"/>
    <col min="15632" max="15635" width="14.59765625" style="13" customWidth="1"/>
    <col min="15636" max="15639" width="12.8984375" style="13" customWidth="1"/>
    <col min="15640" max="15872" width="18.3984375" style="13"/>
    <col min="15873" max="15873" width="5" style="13" customWidth="1"/>
    <col min="15874" max="15874" width="47.19921875" style="13" bestFit="1" customWidth="1"/>
    <col min="15875" max="15876" width="18.3984375" style="13"/>
    <col min="15877" max="15877" width="11.3984375" style="13" bestFit="1" customWidth="1"/>
    <col min="15878" max="15881" width="16" style="13" bestFit="1" customWidth="1"/>
    <col min="15882" max="15882" width="18.3984375" style="13"/>
    <col min="15883" max="15886" width="20.5" style="13" customWidth="1"/>
    <col min="15887" max="15887" width="3.09765625" style="13" customWidth="1"/>
    <col min="15888" max="15891" width="14.59765625" style="13" customWidth="1"/>
    <col min="15892" max="15895" width="12.8984375" style="13" customWidth="1"/>
    <col min="15896" max="16128" width="18.3984375" style="13"/>
    <col min="16129" max="16129" width="5" style="13" customWidth="1"/>
    <col min="16130" max="16130" width="47.19921875" style="13" bestFit="1" customWidth="1"/>
    <col min="16131" max="16132" width="18.3984375" style="13"/>
    <col min="16133" max="16133" width="11.3984375" style="13" bestFit="1" customWidth="1"/>
    <col min="16134" max="16137" width="16" style="13" bestFit="1" customWidth="1"/>
    <col min="16138" max="16138" width="18.3984375" style="13"/>
    <col min="16139" max="16142" width="20.5" style="13" customWidth="1"/>
    <col min="16143" max="16143" width="3.09765625" style="13" customWidth="1"/>
    <col min="16144" max="16147" width="14.59765625" style="13" customWidth="1"/>
    <col min="16148" max="16151" width="12.8984375" style="13" customWidth="1"/>
    <col min="16152" max="16384" width="18.3984375" style="13"/>
  </cols>
  <sheetData>
    <row r="1" spans="1:19" s="6" customFormat="1" ht="30.15" customHeight="1" x14ac:dyDescent="0.3">
      <c r="A1" s="1"/>
      <c r="B1" s="2"/>
      <c r="C1" s="3"/>
      <c r="D1" s="4"/>
      <c r="E1" s="5" t="s">
        <v>0</v>
      </c>
      <c r="F1" s="4" t="s">
        <v>1</v>
      </c>
      <c r="G1" s="4" t="s">
        <v>2</v>
      </c>
      <c r="H1" s="4" t="s">
        <v>3</v>
      </c>
      <c r="I1" s="4" t="s">
        <v>4</v>
      </c>
    </row>
    <row r="2" spans="1:19" ht="30.15" customHeight="1" x14ac:dyDescent="0.3">
      <c r="A2" s="7"/>
      <c r="B2" s="8"/>
      <c r="C2" s="9"/>
      <c r="D2" s="10" t="s">
        <v>5</v>
      </c>
      <c r="E2" s="11"/>
      <c r="F2" s="12">
        <v>8</v>
      </c>
      <c r="G2" s="12">
        <v>2</v>
      </c>
      <c r="H2" s="12">
        <v>6</v>
      </c>
      <c r="I2" s="12">
        <v>2</v>
      </c>
    </row>
    <row r="3" spans="1:19" s="19" customFormat="1" ht="26.4" customHeight="1" x14ac:dyDescent="0.3">
      <c r="A3" s="7" t="s">
        <v>6</v>
      </c>
      <c r="B3" s="14"/>
      <c r="C3" s="15"/>
      <c r="D3" s="16" t="s">
        <v>7</v>
      </c>
      <c r="E3" s="17">
        <v>1</v>
      </c>
      <c r="F3" s="18">
        <v>4.99E-2</v>
      </c>
      <c r="G3" s="18">
        <v>5.6599999999999998E-2</v>
      </c>
      <c r="H3" s="18">
        <v>5.9700000000000003E-2</v>
      </c>
      <c r="I3" s="18">
        <v>6.4699999999999994E-2</v>
      </c>
      <c r="K3" s="20"/>
      <c r="L3" s="20"/>
      <c r="M3" s="20"/>
      <c r="N3" s="20"/>
    </row>
    <row r="4" spans="1:19" s="19" customFormat="1" ht="26.4" customHeight="1" x14ac:dyDescent="0.3">
      <c r="A4" s="7"/>
      <c r="B4" s="21"/>
      <c r="C4" s="22"/>
      <c r="D4" s="16" t="s">
        <v>8</v>
      </c>
      <c r="E4" s="17">
        <v>2</v>
      </c>
      <c r="F4" s="23" t="s">
        <v>9</v>
      </c>
      <c r="G4" s="24"/>
      <c r="H4" s="24"/>
      <c r="I4" s="25"/>
      <c r="M4" s="26"/>
      <c r="N4" s="26"/>
      <c r="O4" s="26"/>
      <c r="P4" s="26"/>
      <c r="Q4" s="27"/>
    </row>
    <row r="5" spans="1:19" s="19" customFormat="1" ht="26.4" customHeight="1" x14ac:dyDescent="0.3">
      <c r="A5" s="7"/>
      <c r="B5" s="8"/>
      <c r="C5" s="9"/>
      <c r="D5" s="28" t="s">
        <v>10</v>
      </c>
      <c r="E5" s="29">
        <v>3</v>
      </c>
      <c r="F5" s="30" t="s">
        <v>11</v>
      </c>
      <c r="G5" s="31"/>
      <c r="H5" s="31"/>
      <c r="I5" s="32"/>
      <c r="M5" s="33"/>
      <c r="N5" s="33"/>
      <c r="O5" s="33"/>
      <c r="P5" s="33"/>
    </row>
    <row r="6" spans="1:19" s="19" customFormat="1" ht="15.75" customHeight="1" thickBot="1" x14ac:dyDescent="0.35">
      <c r="A6" s="7"/>
      <c r="B6" s="8"/>
      <c r="C6" s="9"/>
      <c r="D6" s="34"/>
      <c r="E6" s="17"/>
      <c r="F6" s="17"/>
      <c r="G6" s="17"/>
      <c r="H6" s="17"/>
      <c r="I6" s="17"/>
      <c r="P6" s="19" t="s">
        <v>12</v>
      </c>
    </row>
    <row r="7" spans="1:19" s="6" customFormat="1" ht="48.15" customHeight="1" x14ac:dyDescent="0.3">
      <c r="A7" s="35" t="s">
        <v>6</v>
      </c>
      <c r="B7" s="8"/>
      <c r="C7" s="36" t="s">
        <v>13</v>
      </c>
      <c r="D7" s="37" t="s">
        <v>14</v>
      </c>
      <c r="E7" s="38"/>
      <c r="F7" s="38" t="s">
        <v>1</v>
      </c>
      <c r="G7" s="38" t="s">
        <v>2</v>
      </c>
      <c r="H7" s="38" t="s">
        <v>3</v>
      </c>
      <c r="I7" s="38" t="s">
        <v>4</v>
      </c>
      <c r="K7" s="39" t="s">
        <v>15</v>
      </c>
      <c r="L7" s="39" t="s">
        <v>15</v>
      </c>
      <c r="M7" s="39" t="s">
        <v>15</v>
      </c>
      <c r="N7" s="39" t="s">
        <v>15</v>
      </c>
      <c r="O7" s="40"/>
      <c r="P7" s="39">
        <v>2015</v>
      </c>
      <c r="Q7" s="39">
        <v>2015</v>
      </c>
      <c r="R7" s="39">
        <v>2015</v>
      </c>
      <c r="S7" s="39">
        <v>2015</v>
      </c>
    </row>
    <row r="8" spans="1:19" s="19" customFormat="1" ht="48" customHeight="1" x14ac:dyDescent="0.3">
      <c r="A8" s="41" t="s">
        <v>16</v>
      </c>
      <c r="B8" s="42"/>
      <c r="C8" s="43"/>
      <c r="D8" s="44" t="s">
        <v>6</v>
      </c>
      <c r="E8" s="45"/>
      <c r="F8" s="46" t="s">
        <v>17</v>
      </c>
      <c r="G8" s="46" t="s">
        <v>17</v>
      </c>
      <c r="H8" s="46" t="s">
        <v>17</v>
      </c>
      <c r="I8" s="46" t="s">
        <v>17</v>
      </c>
      <c r="K8" s="47" t="s">
        <v>18</v>
      </c>
      <c r="L8" s="48" t="s">
        <v>18</v>
      </c>
      <c r="M8" s="48" t="s">
        <v>18</v>
      </c>
      <c r="N8" s="49" t="s">
        <v>18</v>
      </c>
      <c r="O8" s="50"/>
      <c r="P8" s="47" t="s">
        <v>18</v>
      </c>
      <c r="Q8" s="48" t="s">
        <v>18</v>
      </c>
      <c r="R8" s="48" t="s">
        <v>18</v>
      </c>
      <c r="S8" s="49" t="s">
        <v>18</v>
      </c>
    </row>
    <row r="9" spans="1:19" s="19" customFormat="1" ht="38.25" customHeight="1" x14ac:dyDescent="0.3">
      <c r="A9" s="51">
        <v>1</v>
      </c>
      <c r="B9" s="52" t="s">
        <v>19</v>
      </c>
      <c r="C9" s="53">
        <f>SUM(C10:C14)</f>
        <v>1235633.8400000001</v>
      </c>
      <c r="D9" s="54">
        <f>SUM(D10:D13)</f>
        <v>1233808.52</v>
      </c>
      <c r="E9" s="55"/>
      <c r="F9" s="56">
        <f>SUM(F10:F13)</f>
        <v>5227.8405940925923</v>
      </c>
      <c r="G9" s="56">
        <f>SUM(G10:G13)</f>
        <v>5759.6367435925922</v>
      </c>
      <c r="H9" s="56">
        <f>SUM(H10:H13)</f>
        <v>6086.4379470925924</v>
      </c>
      <c r="I9" s="56">
        <f>SUM(I10:I13)</f>
        <v>6478.3753720925924</v>
      </c>
      <c r="J9" s="57"/>
      <c r="K9" s="58">
        <v>5150.9811846481489</v>
      </c>
      <c r="L9" s="59">
        <v>5676.9116558148135</v>
      </c>
      <c r="M9" s="59">
        <v>6002.0884409814817</v>
      </c>
      <c r="N9" s="60">
        <v>6389.8574493148144</v>
      </c>
      <c r="O9" s="61"/>
      <c r="P9" s="58">
        <f>F9-K9</f>
        <v>76.859409444443372</v>
      </c>
      <c r="Q9" s="58">
        <f>G9-L9</f>
        <v>82.725087777778754</v>
      </c>
      <c r="R9" s="58">
        <f>H9-M9</f>
        <v>84.349506111110713</v>
      </c>
      <c r="S9" s="58">
        <f>I9-N9</f>
        <v>88.51792277777804</v>
      </c>
    </row>
    <row r="10" spans="1:19" s="19" customFormat="1" ht="20.100000000000001" customHeight="1" x14ac:dyDescent="0.3">
      <c r="A10" s="7"/>
      <c r="B10" s="62" t="s">
        <v>20</v>
      </c>
      <c r="C10" s="63">
        <f>+[1]Resultatopgørelse!C7</f>
        <v>1081182.82</v>
      </c>
      <c r="D10" s="64">
        <f>(F10*12*$F$2)+(G10*12*$G$2)+(H10*12*$H$2)+(I10*12*$I$2)</f>
        <v>1074369</v>
      </c>
      <c r="E10" s="65" t="s">
        <v>6</v>
      </c>
      <c r="F10" s="66">
        <f>F55/12-F12-F13</f>
        <v>4541.9168903888885</v>
      </c>
      <c r="G10" s="66">
        <f>G55/12-G12-G13</f>
        <v>5053.7130398888885</v>
      </c>
      <c r="H10" s="66">
        <f>H55/12-H12-H13</f>
        <v>5290.5142433888886</v>
      </c>
      <c r="I10" s="66">
        <f>I55/12-I12-I13</f>
        <v>5672.4516683888887</v>
      </c>
      <c r="J10" s="67"/>
      <c r="K10" s="68">
        <v>4544.3929902037044</v>
      </c>
      <c r="L10" s="69">
        <v>5070.3234613703689</v>
      </c>
      <c r="M10" s="69">
        <v>5295.5002465370371</v>
      </c>
      <c r="N10" s="70">
        <v>5683.2692548703699</v>
      </c>
      <c r="O10" s="71"/>
      <c r="P10" s="67"/>
    </row>
    <row r="11" spans="1:19" s="19" customFormat="1" ht="20.100000000000001" customHeight="1" outlineLevel="1" x14ac:dyDescent="0.3">
      <c r="A11" s="7"/>
      <c r="B11" s="62" t="s">
        <v>21</v>
      </c>
      <c r="C11" s="63"/>
      <c r="D11" s="64">
        <f>(F11*12*$F$2)+(G11*12*$G$2)+(H11*12*$H$2)+(I11*12*$I$2)</f>
        <v>10800</v>
      </c>
      <c r="E11" s="65"/>
      <c r="F11" s="66">
        <v>50</v>
      </c>
      <c r="G11" s="66">
        <v>50</v>
      </c>
      <c r="H11" s="66">
        <v>50</v>
      </c>
      <c r="I11" s="66">
        <v>50</v>
      </c>
      <c r="J11" s="72"/>
      <c r="K11" s="68">
        <v>4</v>
      </c>
      <c r="L11" s="69">
        <v>13</v>
      </c>
      <c r="M11" s="69">
        <v>-1</v>
      </c>
      <c r="N11" s="70">
        <v>1</v>
      </c>
      <c r="O11" s="73"/>
      <c r="P11" s="72"/>
    </row>
    <row r="12" spans="1:19" s="19" customFormat="1" ht="20.100000000000001" customHeight="1" x14ac:dyDescent="0.3">
      <c r="A12" s="7"/>
      <c r="B12" s="62" t="s">
        <v>22</v>
      </c>
      <c r="C12" s="63">
        <f>+[1]Resultatopgørelse!C8</f>
        <v>50342</v>
      </c>
      <c r="D12" s="74">
        <f>(F12*12*$F$2)+(G12*12*$G$2)+(H12*12*$H$2)+(I12*12*$I$2)</f>
        <v>54480</v>
      </c>
      <c r="E12" s="65"/>
      <c r="F12" s="66">
        <v>200</v>
      </c>
      <c r="G12" s="66">
        <v>220</v>
      </c>
      <c r="H12" s="66">
        <v>310</v>
      </c>
      <c r="I12" s="66">
        <v>320</v>
      </c>
      <c r="J12" s="75"/>
      <c r="K12" s="68">
        <v>200</v>
      </c>
      <c r="L12" s="69">
        <v>200</v>
      </c>
      <c r="M12" s="69">
        <v>300</v>
      </c>
      <c r="N12" s="70">
        <v>300</v>
      </c>
      <c r="O12" s="73"/>
      <c r="P12" s="75"/>
    </row>
    <row r="13" spans="1:19" s="19" customFormat="1" ht="20.100000000000001" customHeight="1" thickBot="1" x14ac:dyDescent="0.35">
      <c r="A13" s="7"/>
      <c r="B13" s="62" t="s">
        <v>23</v>
      </c>
      <c r="C13" s="63">
        <f>+[1]Resultatopgørelse!C9</f>
        <v>91519.02</v>
      </c>
      <c r="D13" s="64">
        <f>(F13*12*$F$2)+(G13*12*$G$2)+(H13*12*$H$2)+(I13*12*$I$2)</f>
        <v>94159.52</v>
      </c>
      <c r="E13" s="65"/>
      <c r="F13" s="66">
        <f>(F33+F34)/12</f>
        <v>435.92370370370372</v>
      </c>
      <c r="G13" s="66">
        <f>(G33+G34)/12</f>
        <v>435.92370370370372</v>
      </c>
      <c r="H13" s="66">
        <f>(H33+H34)/12</f>
        <v>435.92370370370372</v>
      </c>
      <c r="I13" s="66">
        <f>(I33+I34)/12</f>
        <v>435.92370370370372</v>
      </c>
      <c r="J13" s="75"/>
      <c r="K13" s="76">
        <v>406.58819444444453</v>
      </c>
      <c r="L13" s="77">
        <v>406.58819444444453</v>
      </c>
      <c r="M13" s="77">
        <v>406.58819444444453</v>
      </c>
      <c r="N13" s="78">
        <v>406.58819444444453</v>
      </c>
      <c r="O13" s="75"/>
      <c r="P13" s="75"/>
    </row>
    <row r="14" spans="1:19" s="19" customFormat="1" ht="20.100000000000001" customHeight="1" x14ac:dyDescent="0.3">
      <c r="A14" s="7"/>
      <c r="B14" s="62" t="s">
        <v>24</v>
      </c>
      <c r="C14" s="63">
        <f>+[1]Resultatopgørelse!C10+[1]Resultatopgørelse!C11</f>
        <v>12590</v>
      </c>
      <c r="D14" s="64"/>
      <c r="E14" s="65"/>
      <c r="F14" s="79"/>
      <c r="G14" s="79"/>
      <c r="H14" s="79"/>
      <c r="I14" s="79"/>
    </row>
    <row r="15" spans="1:19" s="6" customFormat="1" ht="30.15" customHeight="1" x14ac:dyDescent="0.3">
      <c r="A15" s="35" t="s">
        <v>6</v>
      </c>
      <c r="B15" s="8"/>
      <c r="C15" s="80"/>
      <c r="D15" s="38"/>
      <c r="E15" s="29" t="s">
        <v>0</v>
      </c>
      <c r="F15" s="38" t="s">
        <v>1</v>
      </c>
      <c r="G15" s="38" t="s">
        <v>2</v>
      </c>
      <c r="H15" s="38" t="s">
        <v>3</v>
      </c>
      <c r="I15" s="38" t="s">
        <v>4</v>
      </c>
      <c r="K15" s="6">
        <v>8</v>
      </c>
      <c r="L15" s="6">
        <v>2</v>
      </c>
      <c r="M15" s="6">
        <v>6</v>
      </c>
      <c r="N15" s="6">
        <v>2</v>
      </c>
    </row>
    <row r="16" spans="1:19" s="19" customFormat="1" ht="48" customHeight="1" x14ac:dyDescent="0.3">
      <c r="A16" s="41" t="s">
        <v>25</v>
      </c>
      <c r="B16" s="42"/>
      <c r="C16" s="81"/>
      <c r="D16" s="44" t="s">
        <v>6</v>
      </c>
      <c r="E16" s="45"/>
      <c r="F16" s="82"/>
      <c r="G16" s="82"/>
      <c r="H16" s="82"/>
      <c r="I16" s="82"/>
      <c r="K16" s="73">
        <f>SUM(K10:K11)*K15*12</f>
        <v>436645.72705955559</v>
      </c>
      <c r="L16" s="73">
        <f>SUM(L10:L11)*L15*12</f>
        <v>121999.76307288886</v>
      </c>
      <c r="M16" s="73">
        <f>SUM(M10:M11)*M15*12</f>
        <v>381204.01775066665</v>
      </c>
      <c r="N16" s="73">
        <f>SUM(N10:N11)*N15*12</f>
        <v>136422.46211688887</v>
      </c>
      <c r="O16" s="83"/>
      <c r="P16" s="83"/>
      <c r="Q16" s="84"/>
    </row>
    <row r="17" spans="1:23" s="19" customFormat="1" ht="20.100000000000001" customHeight="1" x14ac:dyDescent="0.3">
      <c r="A17" s="51">
        <v>2</v>
      </c>
      <c r="B17" s="52" t="s">
        <v>26</v>
      </c>
      <c r="C17" s="53">
        <f>SUM(C18:C23)</f>
        <v>33148.300000000003</v>
      </c>
      <c r="D17" s="54">
        <f>SUM(D18:D23)</f>
        <v>51725</v>
      </c>
      <c r="E17" s="55"/>
      <c r="F17" s="85">
        <f>SUM(F18:F22)</f>
        <v>2811.4</v>
      </c>
      <c r="G17" s="85">
        <f>SUM(G18:G22)</f>
        <v>2885.1</v>
      </c>
      <c r="H17" s="85">
        <f>SUM(H18:H22)</f>
        <v>2919.2</v>
      </c>
      <c r="I17" s="85">
        <f>SUM(I18:I22)</f>
        <v>2974.2</v>
      </c>
      <c r="N17" s="84"/>
      <c r="O17" s="84"/>
      <c r="P17" s="84"/>
      <c r="Q17" s="84"/>
    </row>
    <row r="18" spans="1:23" s="19" customFormat="1" ht="20.100000000000001" customHeight="1" x14ac:dyDescent="0.3">
      <c r="A18" s="7"/>
      <c r="B18" s="62" t="s">
        <v>27</v>
      </c>
      <c r="C18" s="63">
        <f>[1]Noter!D5</f>
        <v>6130.5</v>
      </c>
      <c r="D18" s="64">
        <v>5000</v>
      </c>
      <c r="E18" s="65">
        <v>1</v>
      </c>
      <c r="F18" s="79">
        <f>SUM(D18*$F$3)</f>
        <v>249.5</v>
      </c>
      <c r="G18" s="79">
        <f>SUM(D18*$G$3)</f>
        <v>283</v>
      </c>
      <c r="H18" s="79">
        <f>SUM(D18*$H$3)</f>
        <v>298.5</v>
      </c>
      <c r="I18" s="79">
        <f>SUM(D18*$I$3)</f>
        <v>323.49999999999994</v>
      </c>
      <c r="N18" s="84"/>
      <c r="O18" s="84"/>
      <c r="P18" s="84"/>
      <c r="Q18" s="84"/>
    </row>
    <row r="19" spans="1:23" s="19" customFormat="1" ht="20.100000000000001" customHeight="1" x14ac:dyDescent="0.3">
      <c r="A19" s="7"/>
      <c r="B19" s="62" t="s">
        <v>28</v>
      </c>
      <c r="C19" s="63">
        <f>[1]Noter!D6</f>
        <v>143.9</v>
      </c>
      <c r="D19" s="64">
        <v>3000</v>
      </c>
      <c r="E19" s="65">
        <v>1</v>
      </c>
      <c r="F19" s="79">
        <f>SUM(D19*$F$3)</f>
        <v>149.69999999999999</v>
      </c>
      <c r="G19" s="79">
        <f>SUM(D19*$G$3)</f>
        <v>169.79999999999998</v>
      </c>
      <c r="H19" s="79">
        <f>SUM(D19*$H$3)</f>
        <v>179.10000000000002</v>
      </c>
      <c r="I19" s="79">
        <f>SUM(D19*$I$3)</f>
        <v>194.1</v>
      </c>
      <c r="N19" s="84"/>
      <c r="O19" s="84"/>
      <c r="P19" s="84"/>
      <c r="Q19" s="84"/>
    </row>
    <row r="20" spans="1:23" s="19" customFormat="1" ht="20.100000000000001" customHeight="1" x14ac:dyDescent="0.3">
      <c r="A20" s="7"/>
      <c r="B20" s="62" t="s">
        <v>29</v>
      </c>
      <c r="C20" s="63">
        <f>[1]Noter!D7</f>
        <v>2673.9</v>
      </c>
      <c r="D20" s="64">
        <v>3000</v>
      </c>
      <c r="E20" s="65">
        <v>1</v>
      </c>
      <c r="F20" s="79">
        <f>SUM(D20*$F$3)</f>
        <v>149.69999999999999</v>
      </c>
      <c r="G20" s="79">
        <f>SUM(D20*$G$3)</f>
        <v>169.79999999999998</v>
      </c>
      <c r="H20" s="79">
        <f>SUM(D20*$H$3)</f>
        <v>179.10000000000002</v>
      </c>
      <c r="I20" s="79">
        <f>SUM(D20*$I$3)</f>
        <v>194.1</v>
      </c>
      <c r="N20" s="84"/>
      <c r="O20" s="84"/>
      <c r="P20" s="84"/>
      <c r="Q20" s="84"/>
    </row>
    <row r="21" spans="1:23" s="19" customFormat="1" ht="20.100000000000001" customHeight="1" x14ac:dyDescent="0.3">
      <c r="A21" s="86"/>
      <c r="B21" s="62" t="s">
        <v>30</v>
      </c>
      <c r="C21" s="63">
        <f>[1]Noter!D9</f>
        <v>17000</v>
      </c>
      <c r="D21" s="64">
        <v>19125</v>
      </c>
      <c r="E21" s="65">
        <v>2</v>
      </c>
      <c r="F21" s="87">
        <f>SUM(D21/18)</f>
        <v>1062.5</v>
      </c>
      <c r="G21" s="87">
        <f>SUM($D$21/18)</f>
        <v>1062.5</v>
      </c>
      <c r="H21" s="87">
        <f>SUM($D$21/18)</f>
        <v>1062.5</v>
      </c>
      <c r="I21" s="87">
        <f>SUM($D$21/18)</f>
        <v>1062.5</v>
      </c>
      <c r="N21" s="84"/>
      <c r="O21" s="84"/>
      <c r="P21" s="84"/>
      <c r="Q21" s="84"/>
    </row>
    <row r="22" spans="1:23" s="19" customFormat="1" ht="20.100000000000001" customHeight="1" x14ac:dyDescent="0.3">
      <c r="A22" s="86"/>
      <c r="B22" s="88" t="s">
        <v>31</v>
      </c>
      <c r="C22" s="63">
        <f>[1]Noter!D12</f>
        <v>7200</v>
      </c>
      <c r="D22" s="64">
        <f>18*4*300</f>
        <v>21600</v>
      </c>
      <c r="E22" s="65">
        <v>2</v>
      </c>
      <c r="F22" s="87">
        <f>SUM($D$22/18)</f>
        <v>1200</v>
      </c>
      <c r="G22" s="87">
        <f>SUM($D$22/18)</f>
        <v>1200</v>
      </c>
      <c r="H22" s="87">
        <f>SUM($D$22/18)</f>
        <v>1200</v>
      </c>
      <c r="I22" s="87">
        <f>SUM($D$22/18)</f>
        <v>1200</v>
      </c>
      <c r="N22" s="73"/>
      <c r="O22" s="73"/>
      <c r="P22" s="73"/>
      <c r="Q22" s="73"/>
    </row>
    <row r="23" spans="1:23" s="19" customFormat="1" ht="20.100000000000001" customHeight="1" x14ac:dyDescent="0.3">
      <c r="A23" s="7"/>
      <c r="B23" s="89" t="s">
        <v>6</v>
      </c>
      <c r="C23" s="90"/>
      <c r="D23" s="91"/>
      <c r="E23" s="92"/>
      <c r="F23" s="79">
        <f>SUM(D23*$F$3)</f>
        <v>0</v>
      </c>
      <c r="G23" s="79">
        <f>SUM(D23*$G$3)</f>
        <v>0</v>
      </c>
      <c r="H23" s="79">
        <f>SUM(D23*$H$3)</f>
        <v>0</v>
      </c>
      <c r="I23" s="79">
        <f>SUM(D23*$I$3)</f>
        <v>0</v>
      </c>
    </row>
    <row r="24" spans="1:23" s="19" customFormat="1" ht="20.100000000000001" customHeight="1" x14ac:dyDescent="0.3">
      <c r="A24" s="51">
        <v>3</v>
      </c>
      <c r="B24" s="52" t="s">
        <v>32</v>
      </c>
      <c r="C24" s="53">
        <f>SUM(C25:C35)</f>
        <v>313338.79999999993</v>
      </c>
      <c r="D24" s="54">
        <f>SUM(D25:D35)</f>
        <v>324566.19999999995</v>
      </c>
      <c r="E24" s="93"/>
      <c r="F24" s="85">
        <f>SUM(F25:F35)</f>
        <v>16785.519694444447</v>
      </c>
      <c r="G24" s="85">
        <f>SUM(G25:G35)</f>
        <v>17759.152944444446</v>
      </c>
      <c r="H24" s="85">
        <f>SUM(H25:H35)</f>
        <v>19178.595194444446</v>
      </c>
      <c r="I24" s="85">
        <f>SUM(I25:I35)</f>
        <v>19846.082694444445</v>
      </c>
      <c r="L24" s="94"/>
    </row>
    <row r="25" spans="1:23" s="19" customFormat="1" ht="20.100000000000001" customHeight="1" x14ac:dyDescent="0.3">
      <c r="A25" s="86"/>
      <c r="B25" s="88" t="s">
        <v>33</v>
      </c>
      <c r="C25" s="63">
        <f>[1]Noter!D17+[1]Noter!D18</f>
        <v>80497.98</v>
      </c>
      <c r="D25" s="64">
        <v>80097.5</v>
      </c>
      <c r="E25" s="65">
        <v>1</v>
      </c>
      <c r="F25" s="87">
        <f>SUM($D$25*F$3)</f>
        <v>3996.8652499999998</v>
      </c>
      <c r="G25" s="87">
        <f>SUM($D$25*G$3)</f>
        <v>4533.5185000000001</v>
      </c>
      <c r="H25" s="87">
        <f>SUM($D$25*H$3)</f>
        <v>4781.8207499999999</v>
      </c>
      <c r="I25" s="87">
        <f>SUM($D$25*I$3)</f>
        <v>5182.3082499999991</v>
      </c>
      <c r="L25" s="95"/>
    </row>
    <row r="26" spans="1:23" s="19" customFormat="1" ht="20.100000000000001" customHeight="1" x14ac:dyDescent="0.3">
      <c r="A26" s="86"/>
      <c r="B26" s="88" t="s">
        <v>22</v>
      </c>
      <c r="C26" s="63">
        <f>[1]Noter!D19</f>
        <v>50344.2</v>
      </c>
      <c r="D26" s="74">
        <f>SUM(F26*$F$2)+G26*$G$2+H26*$H$2+I26*$I$2</f>
        <v>54480</v>
      </c>
      <c r="E26" s="65">
        <v>3</v>
      </c>
      <c r="F26" s="87">
        <f>SUM(F12)*12</f>
        <v>2400</v>
      </c>
      <c r="G26" s="87">
        <f>SUM(G12)*12</f>
        <v>2640</v>
      </c>
      <c r="H26" s="87">
        <f>SUM(H12)*12</f>
        <v>3720</v>
      </c>
      <c r="I26" s="87">
        <f>SUM(I12)*12</f>
        <v>3840</v>
      </c>
    </row>
    <row r="27" spans="1:23" s="19" customFormat="1" ht="20.100000000000001" customHeight="1" x14ac:dyDescent="0.3">
      <c r="A27" s="86"/>
      <c r="B27" s="88" t="s">
        <v>34</v>
      </c>
      <c r="C27" s="63">
        <f>[1]Noter!D20</f>
        <v>44651.32</v>
      </c>
      <c r="D27" s="64">
        <v>44429.18</v>
      </c>
      <c r="E27" s="65">
        <v>2</v>
      </c>
      <c r="F27" s="87">
        <f>SUM($D$27/18)</f>
        <v>2468.2877777777776</v>
      </c>
      <c r="G27" s="87">
        <f>SUM($D$27/18)</f>
        <v>2468.2877777777776</v>
      </c>
      <c r="H27" s="87">
        <f>SUM($D$27/18)</f>
        <v>2468.2877777777776</v>
      </c>
      <c r="I27" s="87">
        <f>SUM($D$27/18)</f>
        <v>2468.2877777777776</v>
      </c>
      <c r="K27" s="96">
        <f>D25+D27+D28</f>
        <v>125926.68</v>
      </c>
      <c r="L27" s="97" t="s">
        <v>35</v>
      </c>
      <c r="M27" s="98"/>
      <c r="N27" s="98"/>
      <c r="O27" s="98"/>
      <c r="R27" s="99"/>
      <c r="S27" s="99"/>
      <c r="T27" s="99"/>
      <c r="U27" s="99"/>
      <c r="V27" s="99"/>
      <c r="W27" s="99"/>
    </row>
    <row r="28" spans="1:23" s="19" customFormat="1" ht="20.100000000000001" customHeight="1" x14ac:dyDescent="0.3">
      <c r="A28" s="86"/>
      <c r="B28" s="88" t="s">
        <v>36</v>
      </c>
      <c r="C28" s="63">
        <f>[1]Noter!D22</f>
        <v>133.30000000000001</v>
      </c>
      <c r="D28" s="64">
        <v>1400</v>
      </c>
      <c r="E28" s="65">
        <v>1</v>
      </c>
      <c r="F28" s="87">
        <f>SUM($D$28*F$3)</f>
        <v>69.86</v>
      </c>
      <c r="G28" s="87">
        <f>SUM($D$28*G$3)</f>
        <v>79.239999999999995</v>
      </c>
      <c r="H28" s="87">
        <f>SUM($D$28*H$3)</f>
        <v>83.58</v>
      </c>
      <c r="I28" s="87">
        <f>SUM($D$28*I$3)</f>
        <v>90.579999999999984</v>
      </c>
      <c r="K28" s="94"/>
      <c r="L28" s="100"/>
      <c r="R28" s="99"/>
      <c r="S28" s="99"/>
      <c r="T28" s="99"/>
      <c r="U28" s="99"/>
      <c r="V28" s="99"/>
      <c r="W28" s="99"/>
    </row>
    <row r="29" spans="1:23" s="19" customFormat="1" ht="20.100000000000001" customHeight="1" x14ac:dyDescent="0.3">
      <c r="A29" s="86"/>
      <c r="B29" s="88" t="s">
        <v>37</v>
      </c>
      <c r="C29" s="63">
        <f>[1]Noter!D23</f>
        <v>18467.36</v>
      </c>
      <c r="D29" s="64">
        <v>15000</v>
      </c>
      <c r="E29" s="65">
        <v>2</v>
      </c>
      <c r="F29" s="87">
        <f>SUM($D$29/18)</f>
        <v>833.33333333333337</v>
      </c>
      <c r="G29" s="87">
        <f>SUM($D$29/18)</f>
        <v>833.33333333333337</v>
      </c>
      <c r="H29" s="87">
        <f>SUM($D$29/18)</f>
        <v>833.33333333333337</v>
      </c>
      <c r="I29" s="87">
        <f>SUM($D$29/18)</f>
        <v>833.33333333333337</v>
      </c>
      <c r="L29" s="101"/>
      <c r="M29" s="100"/>
      <c r="N29" s="100"/>
      <c r="O29" s="99"/>
      <c r="P29" s="99"/>
      <c r="Q29" s="99"/>
      <c r="R29" s="99"/>
      <c r="S29" s="99"/>
      <c r="T29" s="99"/>
      <c r="U29" s="99"/>
      <c r="V29" s="99"/>
      <c r="W29" s="99"/>
    </row>
    <row r="30" spans="1:23" s="19" customFormat="1" ht="20.100000000000001" customHeight="1" x14ac:dyDescent="0.3">
      <c r="A30" s="86"/>
      <c r="B30" s="88" t="s">
        <v>38</v>
      </c>
      <c r="C30" s="63">
        <f>[1]Noter!D25</f>
        <v>24985.17</v>
      </c>
      <c r="D30" s="64">
        <v>28000</v>
      </c>
      <c r="E30" s="65">
        <v>1</v>
      </c>
      <c r="F30" s="87">
        <f>SUM($D$30*F3)</f>
        <v>1397.2</v>
      </c>
      <c r="G30" s="87">
        <f>SUM($D$30*G3)</f>
        <v>1584.8</v>
      </c>
      <c r="H30" s="87">
        <f>SUM($D$30*H3)</f>
        <v>1671.6000000000001</v>
      </c>
      <c r="I30" s="87">
        <f>SUM($D$30*I3)</f>
        <v>1811.6</v>
      </c>
      <c r="K30" s="94"/>
      <c r="L30" s="100"/>
      <c r="R30" s="99"/>
      <c r="S30" s="99"/>
      <c r="T30" s="99"/>
      <c r="U30" s="99"/>
      <c r="V30" s="99"/>
      <c r="W30" s="99"/>
    </row>
    <row r="31" spans="1:23" s="19" customFormat="1" ht="20.100000000000001" customHeight="1" x14ac:dyDescent="0.3">
      <c r="A31" s="7"/>
      <c r="B31" s="102" t="s">
        <v>39</v>
      </c>
      <c r="C31" s="63">
        <f>[1]Noter!D26</f>
        <v>0</v>
      </c>
      <c r="D31" s="64">
        <v>2000</v>
      </c>
      <c r="E31" s="65">
        <v>2</v>
      </c>
      <c r="F31" s="87">
        <f>SUM($D$31/18)</f>
        <v>111.11111111111111</v>
      </c>
      <c r="G31" s="87">
        <f>SUM($D$31/18)</f>
        <v>111.11111111111111</v>
      </c>
      <c r="H31" s="87">
        <f>SUM($D$31/18)</f>
        <v>111.11111111111111</v>
      </c>
      <c r="I31" s="87">
        <f>SUM($D$31/18)</f>
        <v>111.11111111111111</v>
      </c>
      <c r="K31" s="94"/>
      <c r="L31" s="100"/>
      <c r="R31" s="99"/>
      <c r="S31" s="99"/>
      <c r="T31" s="99"/>
      <c r="U31" s="99"/>
      <c r="V31" s="99"/>
      <c r="W31" s="99"/>
    </row>
    <row r="32" spans="1:23" s="19" customFormat="1" ht="20.100000000000001" customHeight="1" x14ac:dyDescent="0.3">
      <c r="A32" s="7"/>
      <c r="B32" s="102" t="s">
        <v>40</v>
      </c>
      <c r="C32" s="63">
        <f>[1]Noter!D27</f>
        <v>99.95</v>
      </c>
      <c r="D32" s="64">
        <v>5000</v>
      </c>
      <c r="E32" s="65">
        <v>2</v>
      </c>
      <c r="F32" s="87">
        <f>SUM($D$32/18)</f>
        <v>277.77777777777777</v>
      </c>
      <c r="G32" s="87">
        <f>SUM($D$32/18)</f>
        <v>277.77777777777777</v>
      </c>
      <c r="H32" s="87">
        <f>SUM($D$32/18)</f>
        <v>277.77777777777777</v>
      </c>
      <c r="I32" s="87">
        <f>SUM($D$32/18)</f>
        <v>277.77777777777777</v>
      </c>
      <c r="L32" s="103"/>
      <c r="M32" s="104"/>
      <c r="N32" s="101"/>
      <c r="O32" s="101"/>
      <c r="P32" s="99"/>
      <c r="Q32" s="99"/>
      <c r="R32" s="99"/>
      <c r="S32" s="99"/>
      <c r="T32" s="99"/>
      <c r="U32" s="99"/>
      <c r="V32" s="99"/>
      <c r="W32" s="99"/>
    </row>
    <row r="33" spans="1:23" s="19" customFormat="1" ht="20.100000000000001" customHeight="1" x14ac:dyDescent="0.3">
      <c r="A33" s="86"/>
      <c r="B33" s="88" t="s">
        <v>41</v>
      </c>
      <c r="C33" s="63">
        <f>[1]Noter!D28</f>
        <v>84952.8</v>
      </c>
      <c r="D33" s="64">
        <f>21238.2*4</f>
        <v>84952.8</v>
      </c>
      <c r="E33" s="65">
        <v>2</v>
      </c>
      <c r="F33" s="87">
        <f>SUM($D$33/18)</f>
        <v>4719.6000000000004</v>
      </c>
      <c r="G33" s="87">
        <f>SUM($D$33/18)</f>
        <v>4719.6000000000004</v>
      </c>
      <c r="H33" s="87">
        <f>SUM($D$33/18)</f>
        <v>4719.6000000000004</v>
      </c>
      <c r="I33" s="87">
        <f>SUM($D$33/18)</f>
        <v>4719.6000000000004</v>
      </c>
      <c r="K33" s="105"/>
      <c r="L33" s="106"/>
      <c r="R33" s="99"/>
      <c r="S33" s="99"/>
      <c r="T33" s="99"/>
      <c r="U33" s="99"/>
      <c r="V33" s="99"/>
      <c r="W33" s="99"/>
    </row>
    <row r="34" spans="1:23" s="19" customFormat="1" ht="20.100000000000001" customHeight="1" x14ac:dyDescent="0.3">
      <c r="A34" s="86"/>
      <c r="B34" s="88" t="s">
        <v>42</v>
      </c>
      <c r="C34" s="63">
        <f>[1]Noter!D29</f>
        <v>9206.7199999999993</v>
      </c>
      <c r="D34" s="64">
        <v>9206.7199999999993</v>
      </c>
      <c r="E34" s="65">
        <v>2</v>
      </c>
      <c r="F34" s="87">
        <f>SUM($D$34/18)</f>
        <v>511.48444444444442</v>
      </c>
      <c r="G34" s="87">
        <f>SUM($D$34/18)</f>
        <v>511.48444444444442</v>
      </c>
      <c r="H34" s="87">
        <f>SUM($D$34/18)</f>
        <v>511.48444444444442</v>
      </c>
      <c r="I34" s="87">
        <f>SUM($D$34/18)</f>
        <v>511.48444444444442</v>
      </c>
      <c r="L34" s="107"/>
      <c r="M34" s="19" t="s">
        <v>43</v>
      </c>
      <c r="Q34" s="99"/>
      <c r="R34" s="99"/>
      <c r="S34" s="99"/>
      <c r="T34" s="99"/>
      <c r="U34" s="99"/>
      <c r="V34" s="99"/>
      <c r="W34" s="99"/>
    </row>
    <row r="35" spans="1:23" s="19" customFormat="1" ht="20.100000000000001" customHeight="1" x14ac:dyDescent="0.3">
      <c r="A35" s="7"/>
      <c r="B35" s="102" t="s">
        <v>44</v>
      </c>
      <c r="C35" s="63">
        <v>0</v>
      </c>
      <c r="D35" s="64"/>
      <c r="E35" s="65">
        <v>2</v>
      </c>
      <c r="F35" s="87">
        <f>SUM($D$35/18)</f>
        <v>0</v>
      </c>
      <c r="G35" s="87">
        <f>SUM($D$35/18)</f>
        <v>0</v>
      </c>
      <c r="H35" s="87">
        <f>SUM($D$35/18)</f>
        <v>0</v>
      </c>
      <c r="I35" s="87">
        <f>SUM($D$35/18)</f>
        <v>0</v>
      </c>
      <c r="L35" s="108"/>
      <c r="M35" s="109"/>
      <c r="N35" s="99"/>
      <c r="O35" s="110"/>
      <c r="P35" s="99"/>
      <c r="Q35" s="99"/>
      <c r="R35" s="99"/>
      <c r="S35" s="99"/>
      <c r="T35" s="99"/>
      <c r="U35" s="99"/>
      <c r="V35" s="99"/>
      <c r="W35" s="99"/>
    </row>
    <row r="36" spans="1:23" s="19" customFormat="1" ht="20.100000000000001" customHeight="1" x14ac:dyDescent="0.3">
      <c r="A36" s="7"/>
      <c r="B36" s="102"/>
      <c r="C36" s="111"/>
      <c r="D36" s="64"/>
      <c r="E36" s="65"/>
      <c r="F36" s="87"/>
      <c r="G36" s="87"/>
      <c r="H36" s="87"/>
      <c r="I36" s="87"/>
      <c r="N36" s="99"/>
      <c r="O36" s="99"/>
      <c r="P36" s="99"/>
      <c r="Q36" s="99"/>
      <c r="R36" s="99"/>
      <c r="S36" s="99"/>
      <c r="T36" s="99"/>
      <c r="U36" s="99"/>
      <c r="V36" s="99"/>
      <c r="W36" s="99"/>
    </row>
    <row r="37" spans="1:23" s="19" customFormat="1" ht="20.100000000000001" customHeight="1" x14ac:dyDescent="0.3">
      <c r="A37" s="51">
        <v>4</v>
      </c>
      <c r="B37" s="112" t="s">
        <v>45</v>
      </c>
      <c r="C37" s="53">
        <f>SUM(C38:C46)</f>
        <v>50612.160000000003</v>
      </c>
      <c r="D37" s="54">
        <f>SUM(D38:D46)</f>
        <v>40950</v>
      </c>
      <c r="E37" s="113"/>
      <c r="F37" s="85">
        <f>SUM(F38:F46)</f>
        <v>2275</v>
      </c>
      <c r="G37" s="85">
        <f>SUM(G38:G46)</f>
        <v>2275</v>
      </c>
      <c r="H37" s="85">
        <f>SUM(H38:H46)</f>
        <v>2275</v>
      </c>
      <c r="I37" s="85">
        <f>SUM(I38:I46)</f>
        <v>2275</v>
      </c>
      <c r="L37" s="94"/>
      <c r="N37" s="99"/>
      <c r="O37" s="99"/>
      <c r="P37" s="99"/>
      <c r="Q37" s="99"/>
      <c r="R37" s="99"/>
      <c r="S37" s="99"/>
      <c r="T37" s="99"/>
      <c r="U37" s="99"/>
      <c r="V37" s="99"/>
      <c r="W37" s="99"/>
    </row>
    <row r="38" spans="1:23" s="19" customFormat="1" ht="20.100000000000001" customHeight="1" x14ac:dyDescent="0.3">
      <c r="A38" s="7"/>
      <c r="B38" s="14" t="s">
        <v>46</v>
      </c>
      <c r="C38" s="63">
        <f>[1]Noter!D33</f>
        <v>6751</v>
      </c>
      <c r="D38" s="114">
        <v>5200</v>
      </c>
      <c r="E38" s="65">
        <v>2</v>
      </c>
      <c r="F38" s="87">
        <f t="shared" ref="F38:I39" si="0">SUM($D38/18)</f>
        <v>288.88888888888891</v>
      </c>
      <c r="G38" s="87">
        <f t="shared" si="0"/>
        <v>288.88888888888891</v>
      </c>
      <c r="H38" s="87">
        <f t="shared" si="0"/>
        <v>288.88888888888891</v>
      </c>
      <c r="I38" s="87">
        <f t="shared" si="0"/>
        <v>288.88888888888891</v>
      </c>
      <c r="M38" s="99"/>
      <c r="O38" s="99"/>
      <c r="P38" s="99"/>
      <c r="Q38" s="99"/>
      <c r="R38" s="99"/>
      <c r="S38" s="99"/>
      <c r="T38" s="99"/>
      <c r="U38" s="99"/>
      <c r="V38" s="99"/>
      <c r="W38" s="99"/>
    </row>
    <row r="39" spans="1:23" s="19" customFormat="1" ht="20.100000000000001" customHeight="1" x14ac:dyDescent="0.3">
      <c r="A39" s="7"/>
      <c r="B39" s="14" t="s">
        <v>47</v>
      </c>
      <c r="C39" s="63">
        <f>[1]Noter!D34</f>
        <v>0</v>
      </c>
      <c r="D39" s="114">
        <v>0</v>
      </c>
      <c r="E39" s="65">
        <v>2</v>
      </c>
      <c r="F39" s="87">
        <f t="shared" si="0"/>
        <v>0</v>
      </c>
      <c r="G39" s="87">
        <f t="shared" si="0"/>
        <v>0</v>
      </c>
      <c r="H39" s="87">
        <f t="shared" si="0"/>
        <v>0</v>
      </c>
      <c r="I39" s="87">
        <f t="shared" si="0"/>
        <v>0</v>
      </c>
      <c r="N39" s="99"/>
      <c r="O39" s="99"/>
      <c r="P39" s="99"/>
      <c r="Q39" s="99"/>
      <c r="R39" s="99"/>
      <c r="S39" s="99"/>
      <c r="T39" s="99"/>
      <c r="U39" s="99"/>
      <c r="V39" s="99"/>
      <c r="W39" s="99"/>
    </row>
    <row r="40" spans="1:23" s="19" customFormat="1" ht="20.100000000000001" customHeight="1" x14ac:dyDescent="0.3">
      <c r="A40" s="7"/>
      <c r="B40" s="14" t="s">
        <v>48</v>
      </c>
      <c r="C40" s="63">
        <f>[1]Noter!D35</f>
        <v>0</v>
      </c>
      <c r="D40" s="114">
        <v>0</v>
      </c>
      <c r="E40" s="65">
        <v>2</v>
      </c>
      <c r="F40" s="87">
        <f>SUM($D$40/18)</f>
        <v>0</v>
      </c>
      <c r="G40" s="87">
        <f>SUM($D$40/18)</f>
        <v>0</v>
      </c>
      <c r="H40" s="87">
        <f>SUM($D$40/18)</f>
        <v>0</v>
      </c>
      <c r="I40" s="87">
        <f>SUM($D$40/18)</f>
        <v>0</v>
      </c>
      <c r="N40" s="115"/>
      <c r="O40" s="115"/>
      <c r="P40" s="115"/>
      <c r="Q40" s="115"/>
    </row>
    <row r="41" spans="1:23" s="19" customFormat="1" ht="20.100000000000001" customHeight="1" x14ac:dyDescent="0.3">
      <c r="A41" s="7"/>
      <c r="B41" s="14" t="s">
        <v>49</v>
      </c>
      <c r="C41" s="63">
        <f>[1]Noter!D36</f>
        <v>250</v>
      </c>
      <c r="D41" s="114">
        <v>0</v>
      </c>
      <c r="E41" s="65">
        <v>2</v>
      </c>
      <c r="F41" s="87">
        <f>SUM($D$41/18)</f>
        <v>0</v>
      </c>
      <c r="G41" s="87">
        <f>SUM($D$41/18)</f>
        <v>0</v>
      </c>
      <c r="H41" s="87">
        <f>SUM($D$41/18)</f>
        <v>0</v>
      </c>
      <c r="I41" s="87">
        <f>SUM($D$41/18)</f>
        <v>0</v>
      </c>
      <c r="N41" s="99"/>
      <c r="O41" s="116"/>
    </row>
    <row r="42" spans="1:23" s="19" customFormat="1" ht="20.100000000000001" customHeight="1" x14ac:dyDescent="0.3">
      <c r="A42" s="7"/>
      <c r="B42" s="14" t="s">
        <v>50</v>
      </c>
      <c r="C42" s="63">
        <f>[1]Noter!D37</f>
        <v>20000</v>
      </c>
      <c r="D42" s="114">
        <v>20000</v>
      </c>
      <c r="E42" s="65">
        <v>2</v>
      </c>
      <c r="F42" s="87">
        <f>SUM($D$42/18)</f>
        <v>1111.1111111111111</v>
      </c>
      <c r="G42" s="87">
        <f>SUM($D$42/18)</f>
        <v>1111.1111111111111</v>
      </c>
      <c r="H42" s="87">
        <f>SUM($D$42/18)</f>
        <v>1111.1111111111111</v>
      </c>
      <c r="I42" s="87">
        <f>SUM($D$42/18)</f>
        <v>1111.1111111111111</v>
      </c>
      <c r="M42" s="117"/>
    </row>
    <row r="43" spans="1:23" s="19" customFormat="1" ht="20.100000000000001" customHeight="1" x14ac:dyDescent="0.3">
      <c r="A43" s="7"/>
      <c r="B43" s="14" t="s">
        <v>51</v>
      </c>
      <c r="C43" s="63">
        <f>[1]Noter!D38</f>
        <v>3000</v>
      </c>
      <c r="D43" s="114">
        <v>3000</v>
      </c>
      <c r="E43" s="65">
        <v>2</v>
      </c>
      <c r="F43" s="87">
        <f>SUM($D$43/18)</f>
        <v>166.66666666666666</v>
      </c>
      <c r="G43" s="87">
        <f>SUM($D$43/18)</f>
        <v>166.66666666666666</v>
      </c>
      <c r="H43" s="87">
        <f>SUM($D$43/18)</f>
        <v>166.66666666666666</v>
      </c>
      <c r="I43" s="87">
        <f>SUM($D$43/18)</f>
        <v>166.66666666666666</v>
      </c>
    </row>
    <row r="44" spans="1:23" s="19" customFormat="1" ht="20.100000000000001" customHeight="1" x14ac:dyDescent="0.3">
      <c r="A44" s="7"/>
      <c r="B44" s="14" t="s">
        <v>52</v>
      </c>
      <c r="C44" s="63">
        <f>[1]Noter!D39</f>
        <v>2636.7</v>
      </c>
      <c r="D44" s="114">
        <v>3000</v>
      </c>
      <c r="E44" s="65">
        <v>2</v>
      </c>
      <c r="F44" s="87">
        <f>SUM($D$44/18)</f>
        <v>166.66666666666666</v>
      </c>
      <c r="G44" s="87">
        <f>SUM($D$44/18)</f>
        <v>166.66666666666666</v>
      </c>
      <c r="H44" s="87">
        <f>SUM($D$44/18)</f>
        <v>166.66666666666666</v>
      </c>
      <c r="I44" s="87">
        <f>SUM($D$44/18)</f>
        <v>166.66666666666666</v>
      </c>
      <c r="M44" s="107"/>
    </row>
    <row r="45" spans="1:23" s="19" customFormat="1" ht="20.100000000000001" customHeight="1" x14ac:dyDescent="0.3">
      <c r="A45" s="7"/>
      <c r="B45" s="14" t="s">
        <v>53</v>
      </c>
      <c r="C45" s="63">
        <f>[1]Noter!D40+[1]Noter!D41</f>
        <v>1934.46</v>
      </c>
      <c r="D45" s="114">
        <v>1000</v>
      </c>
      <c r="E45" s="65">
        <v>2</v>
      </c>
      <c r="F45" s="87">
        <f>SUM($D$45/18)</f>
        <v>55.555555555555557</v>
      </c>
      <c r="G45" s="87">
        <f>SUM($D$45/18)</f>
        <v>55.555555555555557</v>
      </c>
      <c r="H45" s="87">
        <f>SUM($D$45/18)</f>
        <v>55.555555555555557</v>
      </c>
      <c r="I45" s="87">
        <f>SUM($D$45/18)</f>
        <v>55.555555555555557</v>
      </c>
      <c r="N45" s="118"/>
      <c r="O45" s="118"/>
      <c r="P45" s="118"/>
      <c r="Q45" s="118"/>
    </row>
    <row r="46" spans="1:23" s="19" customFormat="1" ht="20.100000000000001" customHeight="1" x14ac:dyDescent="0.3">
      <c r="A46" s="7"/>
      <c r="B46" s="14" t="s">
        <v>54</v>
      </c>
      <c r="C46" s="63">
        <f>[1]Noter!D42</f>
        <v>16040</v>
      </c>
      <c r="D46" s="114">
        <v>8750</v>
      </c>
      <c r="E46" s="65">
        <v>2</v>
      </c>
      <c r="F46" s="87">
        <f>SUM($D$46/18)</f>
        <v>486.11111111111109</v>
      </c>
      <c r="G46" s="87">
        <f>SUM($D$46/18)</f>
        <v>486.11111111111109</v>
      </c>
      <c r="H46" s="87">
        <f>SUM($D$46/18)</f>
        <v>486.11111111111109</v>
      </c>
      <c r="I46" s="87">
        <f>SUM($D$46/18)</f>
        <v>486.11111111111109</v>
      </c>
      <c r="J46" s="119"/>
      <c r="M46" s="117"/>
      <c r="N46" s="120"/>
      <c r="O46" s="120"/>
      <c r="P46" s="120"/>
      <c r="Q46" s="120"/>
    </row>
    <row r="47" spans="1:23" s="19" customFormat="1" ht="20.100000000000001" customHeight="1" x14ac:dyDescent="0.3">
      <c r="A47" s="7"/>
      <c r="B47" s="14"/>
      <c r="C47" s="80"/>
      <c r="D47" s="114"/>
      <c r="E47" s="65"/>
      <c r="F47" s="87"/>
      <c r="G47" s="87"/>
      <c r="H47" s="87"/>
      <c r="I47" s="87"/>
      <c r="J47" s="119"/>
    </row>
    <row r="48" spans="1:23" s="19" customFormat="1" ht="20.100000000000001" customHeight="1" x14ac:dyDescent="0.3">
      <c r="A48" s="51">
        <v>5</v>
      </c>
      <c r="B48" s="112" t="s">
        <v>55</v>
      </c>
      <c r="C48" s="53">
        <f>SUM(C49:C50)</f>
        <v>9615</v>
      </c>
      <c r="D48" s="54">
        <f>SUM(D49:D50)</f>
        <v>9615</v>
      </c>
      <c r="E48" s="113"/>
      <c r="F48" s="85">
        <f>SUM(F49+F50)</f>
        <v>534.16666666666663</v>
      </c>
      <c r="G48" s="85">
        <f>SUM(G49+G50)</f>
        <v>534.16666666666663</v>
      </c>
      <c r="H48" s="85">
        <f>SUM(H49+H50)</f>
        <v>534.16666666666663</v>
      </c>
      <c r="I48" s="85">
        <f>SUM(I49+I50)</f>
        <v>534.16666666666663</v>
      </c>
      <c r="J48" s="119"/>
      <c r="L48" s="94"/>
    </row>
    <row r="49" spans="1:76" s="19" customFormat="1" ht="20.100000000000001" customHeight="1" x14ac:dyDescent="0.3">
      <c r="A49" s="7"/>
      <c r="B49" s="14" t="s">
        <v>56</v>
      </c>
      <c r="C49" s="63">
        <f>+[1]Noter!D46</f>
        <v>9615</v>
      </c>
      <c r="D49" s="121">
        <v>9615</v>
      </c>
      <c r="E49" s="65">
        <v>2</v>
      </c>
      <c r="F49" s="87">
        <f>SUM($D$49/18)</f>
        <v>534.16666666666663</v>
      </c>
      <c r="G49" s="87">
        <f>SUM($D$49/18)</f>
        <v>534.16666666666663</v>
      </c>
      <c r="H49" s="87">
        <f>SUM($D$49/18)</f>
        <v>534.16666666666663</v>
      </c>
      <c r="I49" s="87">
        <f>SUM($D$49/18)</f>
        <v>534.16666666666663</v>
      </c>
      <c r="J49" s="119"/>
    </row>
    <row r="50" spans="1:76" s="122" customFormat="1" ht="20.100000000000001" customHeight="1" thickBot="1" x14ac:dyDescent="0.35">
      <c r="A50" s="7"/>
      <c r="B50" s="8"/>
      <c r="C50" s="63"/>
      <c r="D50" s="64"/>
      <c r="E50" s="65">
        <v>2</v>
      </c>
      <c r="F50" s="87">
        <f>SUM($D$50/18)</f>
        <v>0</v>
      </c>
      <c r="G50" s="87">
        <f>SUM($D$50/18)</f>
        <v>0</v>
      </c>
      <c r="H50" s="87">
        <f>SUM($D$50/18)</f>
        <v>0</v>
      </c>
      <c r="I50" s="87">
        <f>SUM($D$50/18)</f>
        <v>0</v>
      </c>
      <c r="J50" s="1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row>
    <row r="51" spans="1:76" s="19" customFormat="1" ht="42.75" customHeight="1" thickBot="1" x14ac:dyDescent="0.35">
      <c r="A51" s="123" t="s">
        <v>57</v>
      </c>
      <c r="B51" s="124"/>
      <c r="C51" s="125">
        <f>SUM(C48+C37+C24+C17)</f>
        <v>406714.25999999995</v>
      </c>
      <c r="D51" s="126">
        <f>SUM(D37+D24+D17)+D48</f>
        <v>426856.19999999995</v>
      </c>
      <c r="E51" s="127" t="s">
        <v>6</v>
      </c>
      <c r="F51" s="128">
        <f>SUM(F37+F24+F17)+F48</f>
        <v>22406.086361111116</v>
      </c>
      <c r="G51" s="128">
        <f>SUM(G37+G24+G17)+G48</f>
        <v>23453.419611111112</v>
      </c>
      <c r="H51" s="128">
        <f>SUM(H37+H24+H17)+H48</f>
        <v>24906.961861111115</v>
      </c>
      <c r="I51" s="128">
        <f>SUM(I37+I24+I17)+I48</f>
        <v>25629.449361111114</v>
      </c>
      <c r="J51" s="119"/>
      <c r="K51" s="94"/>
      <c r="L51" s="94"/>
    </row>
    <row r="52" spans="1:76" s="19" customFormat="1" ht="37.5" customHeight="1" x14ac:dyDescent="0.3">
      <c r="A52" s="129">
        <v>6</v>
      </c>
      <c r="B52" s="130" t="s">
        <v>58</v>
      </c>
      <c r="C52" s="131">
        <f>SUM(C53:C54)</f>
        <v>793272.42</v>
      </c>
      <c r="D52" s="132">
        <f>D53+D54</f>
        <v>796152.31999999995</v>
      </c>
      <c r="E52" s="133"/>
      <c r="F52" s="132">
        <f>SUM(F53:F54)</f>
        <v>39728.000767999998</v>
      </c>
      <c r="G52" s="132">
        <f>SUM(G53:G54)</f>
        <v>45062.221311999994</v>
      </c>
      <c r="H52" s="132">
        <f>SUM(H53:H54)</f>
        <v>47530.293504000001</v>
      </c>
      <c r="I52" s="132">
        <f>SUM(I53:I54)</f>
        <v>51511.055103999992</v>
      </c>
      <c r="L52" s="94"/>
    </row>
    <row r="53" spans="1:76" s="19" customFormat="1" ht="20.100000000000001" customHeight="1" x14ac:dyDescent="0.3">
      <c r="A53" s="7"/>
      <c r="B53" s="14" t="s">
        <v>59</v>
      </c>
      <c r="C53" s="134">
        <f>-[1]Noter!D54</f>
        <v>-2053.5899999999997</v>
      </c>
      <c r="D53" s="135">
        <v>0</v>
      </c>
      <c r="E53" s="65">
        <v>1</v>
      </c>
      <c r="F53" s="87">
        <f>SUM($D$53*F3)</f>
        <v>0</v>
      </c>
      <c r="G53" s="87">
        <f>SUM($D$53*G3)</f>
        <v>0</v>
      </c>
      <c r="H53" s="87">
        <f>SUM($D$53*H3)</f>
        <v>0</v>
      </c>
      <c r="I53" s="87">
        <f>SUM($D$53*I3)</f>
        <v>0</v>
      </c>
      <c r="K53" s="136"/>
      <c r="L53" s="136"/>
    </row>
    <row r="54" spans="1:76" s="19" customFormat="1" ht="20.100000000000001" customHeight="1" x14ac:dyDescent="0.3">
      <c r="A54" s="7"/>
      <c r="B54" s="14" t="s">
        <v>60</v>
      </c>
      <c r="C54" s="134">
        <f>[1]Resultatopgørelse!C37+[1]Resultatopgørelse!C28</f>
        <v>795326.01</v>
      </c>
      <c r="D54" s="135">
        <f>4*199038.08</f>
        <v>796152.31999999995</v>
      </c>
      <c r="E54" s="65">
        <v>1</v>
      </c>
      <c r="F54" s="87">
        <f>SUM($D54*F3)</f>
        <v>39728.000767999998</v>
      </c>
      <c r="G54" s="87">
        <f>SUM($D54*G3)</f>
        <v>45062.221311999994</v>
      </c>
      <c r="H54" s="87">
        <f>SUM($D54*H3)</f>
        <v>47530.293504000001</v>
      </c>
      <c r="I54" s="87">
        <f>SUM($D54*I3)</f>
        <v>51511.055103999992</v>
      </c>
      <c r="K54" s="136"/>
      <c r="L54" s="136"/>
    </row>
    <row r="55" spans="1:76" s="19" customFormat="1" ht="27.75" customHeight="1" thickBot="1" x14ac:dyDescent="0.35">
      <c r="A55" s="137" t="s">
        <v>61</v>
      </c>
      <c r="B55" s="138"/>
      <c r="C55" s="139">
        <f>SUM(C52+C51)</f>
        <v>1199986.68</v>
      </c>
      <c r="D55" s="140">
        <f>SUM(D52+D51)</f>
        <v>1223008.52</v>
      </c>
      <c r="E55" s="141" t="s">
        <v>62</v>
      </c>
      <c r="F55" s="142">
        <f>SUM(F51+F52)</f>
        <v>62134.087129111111</v>
      </c>
      <c r="G55" s="142">
        <f>SUM(G51+G52)</f>
        <v>68515.640923111103</v>
      </c>
      <c r="H55" s="142">
        <f>SUM(H51+H52)</f>
        <v>72437.255365111108</v>
      </c>
      <c r="I55" s="142">
        <f>SUM(I51+I52)</f>
        <v>77140.504465111109</v>
      </c>
      <c r="L55" s="94"/>
    </row>
    <row r="56" spans="1:76" s="19" customFormat="1" ht="50.25" hidden="1" customHeight="1" thickTop="1" x14ac:dyDescent="0.3">
      <c r="A56" s="143" t="s">
        <v>63</v>
      </c>
      <c r="B56" s="143"/>
      <c r="C56" s="144"/>
      <c r="D56" s="145">
        <v>0</v>
      </c>
      <c r="E56" s="146"/>
      <c r="F56" s="147"/>
      <c r="G56" s="147"/>
      <c r="H56" s="147"/>
      <c r="I56" s="147"/>
    </row>
    <row r="57" spans="1:76" s="19" customFormat="1" ht="27.75" customHeight="1" thickTop="1" x14ac:dyDescent="0.3">
      <c r="A57" s="148" t="s">
        <v>64</v>
      </c>
      <c r="B57" s="149"/>
      <c r="C57" s="150">
        <f>C9</f>
        <v>1235633.8400000001</v>
      </c>
      <c r="D57" s="151">
        <f>D9</f>
        <v>1233808.52</v>
      </c>
      <c r="E57" s="152" t="s">
        <v>6</v>
      </c>
      <c r="F57" s="153"/>
      <c r="G57" s="153"/>
      <c r="H57" s="153"/>
      <c r="I57" s="153" t="s">
        <v>6</v>
      </c>
      <c r="L57" s="94"/>
      <c r="M57" s="75"/>
    </row>
    <row r="58" spans="1:76" s="157" customFormat="1" ht="18" customHeight="1" x14ac:dyDescent="0.3">
      <c r="A58" s="154"/>
      <c r="B58" s="154"/>
      <c r="C58" s="155"/>
      <c r="D58" s="156"/>
      <c r="E58" s="154"/>
      <c r="F58" s="154"/>
      <c r="G58" s="154"/>
      <c r="H58" s="154"/>
      <c r="I58" s="154"/>
    </row>
    <row r="59" spans="1:76" s="157" customFormat="1" ht="15" thickBot="1" x14ac:dyDescent="0.35">
      <c r="A59" s="158" t="s">
        <v>65</v>
      </c>
      <c r="B59" s="159"/>
      <c r="C59" s="160">
        <f>SUM(C57-C55)</f>
        <v>35647.160000000149</v>
      </c>
      <c r="D59" s="161">
        <f>SUM(D57-D55)</f>
        <v>10800</v>
      </c>
      <c r="E59" s="154"/>
      <c r="F59" s="154"/>
      <c r="G59" s="154"/>
      <c r="H59" s="154"/>
      <c r="I59" s="154"/>
    </row>
    <row r="60" spans="1:76" s="157" customFormat="1" ht="14.4" x14ac:dyDescent="0.3">
      <c r="A60" s="154"/>
      <c r="B60" s="154"/>
      <c r="C60" s="154"/>
      <c r="D60" s="154"/>
      <c r="E60" s="154"/>
      <c r="F60" s="154"/>
      <c r="G60" s="154"/>
      <c r="H60" s="154"/>
      <c r="I60" s="154"/>
    </row>
    <row r="61" spans="1:76" s="157" customFormat="1" ht="15.6" x14ac:dyDescent="0.3">
      <c r="A61" s="33"/>
      <c r="B61" s="33"/>
      <c r="C61" s="33"/>
      <c r="D61" s="33"/>
      <c r="E61" s="33"/>
      <c r="F61" s="33"/>
      <c r="G61" s="33"/>
      <c r="H61" s="33"/>
      <c r="I61" s="33"/>
    </row>
    <row r="62" spans="1:76" s="157" customFormat="1" ht="15.6" x14ac:dyDescent="0.3">
      <c r="A62" s="33"/>
      <c r="B62" s="33"/>
      <c r="C62" s="33"/>
      <c r="D62" s="33"/>
      <c r="E62" s="33"/>
      <c r="F62" s="33"/>
      <c r="G62" s="33"/>
      <c r="H62" s="33"/>
      <c r="I62" s="33"/>
    </row>
    <row r="63" spans="1:76" s="157" customFormat="1" ht="15.6" x14ac:dyDescent="0.3">
      <c r="A63" s="33"/>
      <c r="B63" s="33"/>
      <c r="C63" s="33"/>
      <c r="D63" s="33"/>
      <c r="E63" s="33"/>
      <c r="F63" s="33"/>
      <c r="G63" s="33"/>
      <c r="H63" s="33"/>
      <c r="I63" s="33"/>
    </row>
    <row r="64" spans="1:76" s="157" customFormat="1" ht="15.6" x14ac:dyDescent="0.3">
      <c r="A64" s="33"/>
      <c r="B64" s="33"/>
      <c r="C64" s="33"/>
      <c r="D64" s="33"/>
      <c r="E64" s="33"/>
      <c r="F64" s="33"/>
      <c r="G64" s="33"/>
      <c r="H64" s="33"/>
      <c r="I64" s="33"/>
    </row>
    <row r="65" spans="1:9" s="157" customFormat="1" ht="15.6" x14ac:dyDescent="0.3">
      <c r="A65" s="33"/>
      <c r="B65" s="33"/>
      <c r="C65" s="33"/>
      <c r="D65" s="33"/>
      <c r="E65" s="33"/>
      <c r="F65" s="33"/>
      <c r="G65" s="33"/>
      <c r="H65" s="33"/>
      <c r="I65" s="33"/>
    </row>
    <row r="66" spans="1:9" s="157" customFormat="1" ht="15.6" x14ac:dyDescent="0.3">
      <c r="A66" s="33"/>
      <c r="B66" s="33"/>
      <c r="C66" s="33"/>
      <c r="D66" s="33"/>
      <c r="E66" s="33"/>
      <c r="F66" s="33"/>
      <c r="G66" s="33"/>
      <c r="H66" s="33"/>
      <c r="I66" s="33"/>
    </row>
    <row r="67" spans="1:9" s="157" customFormat="1" ht="15.6" x14ac:dyDescent="0.3">
      <c r="A67" s="33"/>
      <c r="B67" s="33"/>
      <c r="C67" s="33"/>
      <c r="D67" s="33"/>
      <c r="E67" s="33"/>
      <c r="F67" s="33"/>
      <c r="G67" s="33"/>
      <c r="H67" s="33"/>
      <c r="I67" s="33"/>
    </row>
    <row r="68" spans="1:9" s="157" customFormat="1" ht="15.6" x14ac:dyDescent="0.3">
      <c r="A68" s="33"/>
      <c r="B68" s="33"/>
      <c r="C68" s="33"/>
      <c r="D68" s="33"/>
      <c r="E68" s="33"/>
      <c r="F68" s="33"/>
      <c r="G68" s="33"/>
      <c r="H68" s="33"/>
      <c r="I68" s="33"/>
    </row>
    <row r="69" spans="1:9" s="157" customFormat="1" ht="15.6" x14ac:dyDescent="0.3">
      <c r="A69" s="33"/>
      <c r="B69" s="33"/>
      <c r="C69" s="33"/>
      <c r="D69" s="33"/>
      <c r="E69" s="33"/>
      <c r="F69" s="33"/>
      <c r="G69" s="33"/>
      <c r="H69" s="33"/>
      <c r="I69" s="33"/>
    </row>
    <row r="70" spans="1:9" s="157" customFormat="1" ht="15.6" x14ac:dyDescent="0.3">
      <c r="A70" s="33"/>
      <c r="B70" s="33"/>
      <c r="C70" s="33"/>
      <c r="D70" s="33"/>
      <c r="E70" s="33"/>
      <c r="F70" s="33"/>
      <c r="G70" s="33"/>
      <c r="H70" s="33"/>
      <c r="I70" s="33"/>
    </row>
    <row r="71" spans="1:9" s="157" customFormat="1" ht="15.6" x14ac:dyDescent="0.3">
      <c r="A71" s="33"/>
      <c r="B71" s="33"/>
      <c r="C71" s="33"/>
      <c r="D71" s="33"/>
      <c r="E71" s="33"/>
      <c r="F71" s="33"/>
      <c r="G71" s="33"/>
      <c r="H71" s="33"/>
      <c r="I71" s="33"/>
    </row>
    <row r="72" spans="1:9" s="157" customFormat="1" ht="15.6" x14ac:dyDescent="0.3">
      <c r="A72" s="33"/>
      <c r="B72" s="33"/>
      <c r="C72" s="33"/>
      <c r="D72" s="33"/>
      <c r="E72" s="33"/>
      <c r="F72" s="33"/>
      <c r="G72" s="33"/>
      <c r="H72" s="33"/>
      <c r="I72" s="33"/>
    </row>
    <row r="73" spans="1:9" s="157" customFormat="1" ht="15.6" x14ac:dyDescent="0.3">
      <c r="A73" s="33"/>
      <c r="B73" s="33"/>
      <c r="C73" s="33"/>
      <c r="D73" s="33"/>
      <c r="E73" s="33"/>
      <c r="F73" s="33"/>
      <c r="G73" s="33"/>
      <c r="H73" s="33"/>
      <c r="I73" s="33"/>
    </row>
    <row r="74" spans="1:9" s="157" customFormat="1" ht="15.6" x14ac:dyDescent="0.3">
      <c r="A74" s="33"/>
      <c r="B74" s="33"/>
      <c r="C74" s="33"/>
      <c r="D74" s="33"/>
      <c r="E74" s="33"/>
      <c r="F74" s="33"/>
      <c r="G74" s="33"/>
      <c r="H74" s="33"/>
      <c r="I74" s="33"/>
    </row>
    <row r="75" spans="1:9" s="157" customFormat="1" ht="15.6" x14ac:dyDescent="0.3">
      <c r="A75" s="33"/>
      <c r="B75" s="33"/>
      <c r="C75" s="33"/>
      <c r="D75" s="33"/>
      <c r="E75" s="33"/>
      <c r="F75" s="33"/>
      <c r="G75" s="33"/>
      <c r="H75" s="33"/>
      <c r="I75" s="33"/>
    </row>
    <row r="76" spans="1:9" s="157" customFormat="1" ht="15.6" x14ac:dyDescent="0.3">
      <c r="A76" s="33"/>
      <c r="B76" s="33"/>
      <c r="C76" s="33"/>
      <c r="D76" s="33"/>
      <c r="E76" s="33"/>
      <c r="F76" s="33"/>
      <c r="G76" s="33"/>
      <c r="H76" s="33"/>
      <c r="I76" s="33"/>
    </row>
    <row r="77" spans="1:9" s="157" customFormat="1" ht="15.6" x14ac:dyDescent="0.3">
      <c r="A77" s="33"/>
      <c r="B77" s="33"/>
      <c r="C77" s="33"/>
      <c r="D77" s="33"/>
      <c r="E77" s="33"/>
      <c r="F77" s="33"/>
      <c r="G77" s="33"/>
      <c r="H77" s="33"/>
      <c r="I77" s="33"/>
    </row>
    <row r="78" spans="1:9" s="157" customFormat="1" ht="15.6" x14ac:dyDescent="0.3">
      <c r="A78" s="33"/>
      <c r="B78" s="33"/>
      <c r="C78" s="33"/>
      <c r="D78" s="33"/>
      <c r="E78" s="33"/>
      <c r="F78" s="33"/>
      <c r="G78" s="33"/>
      <c r="H78" s="33"/>
      <c r="I78" s="33"/>
    </row>
    <row r="79" spans="1:9" s="157" customFormat="1" ht="15.6" x14ac:dyDescent="0.3">
      <c r="A79" s="33"/>
      <c r="B79" s="33"/>
      <c r="C79" s="33"/>
      <c r="D79" s="33"/>
      <c r="E79" s="33"/>
      <c r="F79" s="33"/>
      <c r="G79" s="33"/>
      <c r="H79" s="33"/>
      <c r="I79" s="33"/>
    </row>
    <row r="80" spans="1:9" s="157" customFormat="1" ht="15.6" x14ac:dyDescent="0.3">
      <c r="A80" s="33"/>
      <c r="B80" s="33"/>
      <c r="C80" s="33"/>
      <c r="D80" s="33"/>
      <c r="E80" s="33"/>
      <c r="F80" s="33"/>
      <c r="G80" s="33"/>
      <c r="H80" s="33"/>
      <c r="I80" s="33"/>
    </row>
    <row r="81" spans="1:9" s="157" customFormat="1" ht="15.6" x14ac:dyDescent="0.3">
      <c r="A81" s="33"/>
      <c r="B81" s="33"/>
      <c r="C81" s="33"/>
      <c r="D81" s="33"/>
      <c r="E81" s="33"/>
      <c r="F81" s="33"/>
      <c r="G81" s="33"/>
      <c r="H81" s="33"/>
      <c r="I81" s="33"/>
    </row>
    <row r="82" spans="1:9" s="157" customFormat="1" ht="15.6" x14ac:dyDescent="0.3">
      <c r="A82" s="33"/>
      <c r="B82" s="33"/>
      <c r="C82" s="33"/>
      <c r="D82" s="33"/>
      <c r="E82" s="33"/>
      <c r="F82" s="33"/>
      <c r="G82" s="33"/>
      <c r="H82" s="33"/>
      <c r="I82" s="33"/>
    </row>
    <row r="83" spans="1:9" s="157" customFormat="1" ht="15.6" x14ac:dyDescent="0.3">
      <c r="A83" s="33"/>
      <c r="B83" s="33"/>
      <c r="C83" s="33"/>
      <c r="D83" s="33"/>
      <c r="E83" s="33"/>
      <c r="F83" s="33"/>
      <c r="G83" s="33"/>
      <c r="H83" s="33"/>
      <c r="I83" s="33"/>
    </row>
    <row r="84" spans="1:9" s="157" customFormat="1" ht="15.6" x14ac:dyDescent="0.3">
      <c r="A84" s="33"/>
      <c r="B84" s="33"/>
      <c r="C84" s="33"/>
      <c r="D84" s="33"/>
      <c r="E84" s="33"/>
      <c r="F84" s="33"/>
      <c r="G84" s="33"/>
      <c r="H84" s="33"/>
      <c r="I84" s="33"/>
    </row>
    <row r="85" spans="1:9" s="157" customFormat="1" ht="15.6" x14ac:dyDescent="0.3">
      <c r="A85" s="33"/>
      <c r="B85" s="33"/>
      <c r="C85" s="33"/>
      <c r="D85" s="33"/>
      <c r="E85" s="33"/>
      <c r="F85" s="33"/>
      <c r="G85" s="33"/>
      <c r="H85" s="33"/>
      <c r="I85" s="33"/>
    </row>
    <row r="86" spans="1:9" s="157" customFormat="1" ht="15.6" x14ac:dyDescent="0.3">
      <c r="A86" s="33"/>
      <c r="B86" s="33"/>
      <c r="C86" s="33"/>
      <c r="D86" s="33"/>
      <c r="E86" s="33"/>
      <c r="F86" s="33"/>
      <c r="G86" s="33"/>
      <c r="H86" s="33"/>
      <c r="I86" s="33"/>
    </row>
    <row r="87" spans="1:9" s="157" customFormat="1" ht="15.6" x14ac:dyDescent="0.3">
      <c r="A87" s="33"/>
      <c r="B87" s="33"/>
      <c r="C87" s="33"/>
      <c r="D87" s="33"/>
      <c r="E87" s="33"/>
      <c r="F87" s="33"/>
      <c r="G87" s="33"/>
      <c r="H87" s="33"/>
      <c r="I87" s="33"/>
    </row>
    <row r="88" spans="1:9" s="157" customFormat="1" ht="15.6" x14ac:dyDescent="0.3">
      <c r="A88" s="33"/>
      <c r="B88" s="33"/>
      <c r="C88" s="33"/>
      <c r="D88" s="33"/>
      <c r="E88" s="33"/>
      <c r="F88" s="33"/>
      <c r="G88" s="33"/>
      <c r="H88" s="33"/>
      <c r="I88" s="33"/>
    </row>
    <row r="89" spans="1:9" s="157" customFormat="1" ht="15.6" x14ac:dyDescent="0.3">
      <c r="A89" s="33"/>
      <c r="B89" s="33"/>
      <c r="C89" s="33"/>
      <c r="D89" s="33"/>
      <c r="E89" s="33"/>
      <c r="F89" s="33"/>
      <c r="G89" s="33"/>
      <c r="H89" s="33"/>
      <c r="I89" s="33"/>
    </row>
    <row r="90" spans="1:9" s="157" customFormat="1" ht="15.6" x14ac:dyDescent="0.3">
      <c r="A90" s="33"/>
      <c r="B90" s="33"/>
      <c r="C90" s="33"/>
      <c r="D90" s="33"/>
      <c r="E90" s="33"/>
      <c r="F90" s="33"/>
      <c r="G90" s="33"/>
      <c r="H90" s="33"/>
      <c r="I90" s="33"/>
    </row>
    <row r="91" spans="1:9" s="157" customFormat="1" ht="15.6" x14ac:dyDescent="0.3">
      <c r="A91" s="33"/>
      <c r="B91" s="33"/>
      <c r="C91" s="33"/>
      <c r="D91" s="33"/>
      <c r="E91" s="33"/>
      <c r="F91" s="33"/>
      <c r="G91" s="33"/>
      <c r="H91" s="33"/>
      <c r="I91" s="33"/>
    </row>
    <row r="92" spans="1:9" s="157" customFormat="1" ht="15.6" x14ac:dyDescent="0.3">
      <c r="A92" s="33"/>
      <c r="B92" s="33"/>
      <c r="C92" s="33"/>
      <c r="D92" s="33"/>
      <c r="E92" s="33"/>
      <c r="F92" s="33"/>
      <c r="G92" s="33"/>
      <c r="H92" s="33"/>
      <c r="I92" s="33"/>
    </row>
    <row r="93" spans="1:9" s="157" customFormat="1" ht="15.6" x14ac:dyDescent="0.3">
      <c r="A93" s="33"/>
      <c r="B93" s="33"/>
      <c r="C93" s="33"/>
      <c r="D93" s="33"/>
      <c r="E93" s="33"/>
      <c r="F93" s="33"/>
      <c r="G93" s="33"/>
      <c r="H93" s="33"/>
      <c r="I93" s="33"/>
    </row>
    <row r="94" spans="1:9" s="157" customFormat="1" ht="15.6" x14ac:dyDescent="0.3">
      <c r="A94" s="33"/>
      <c r="B94" s="33"/>
      <c r="C94" s="33"/>
      <c r="D94" s="33"/>
      <c r="E94" s="33"/>
      <c r="F94" s="33"/>
      <c r="G94" s="33"/>
      <c r="H94" s="33"/>
      <c r="I94" s="33"/>
    </row>
    <row r="95" spans="1:9" s="157" customFormat="1" ht="15.6" x14ac:dyDescent="0.3">
      <c r="A95" s="33"/>
      <c r="B95" s="33"/>
      <c r="C95" s="33"/>
      <c r="D95" s="33"/>
      <c r="E95" s="33"/>
      <c r="F95" s="33"/>
      <c r="G95" s="33"/>
      <c r="H95" s="33"/>
      <c r="I95" s="33"/>
    </row>
    <row r="96" spans="1:9" s="157" customFormat="1" ht="15.6" x14ac:dyDescent="0.3">
      <c r="A96" s="33"/>
      <c r="B96" s="33"/>
      <c r="C96" s="33"/>
      <c r="D96" s="33"/>
      <c r="E96" s="33"/>
      <c r="F96" s="33"/>
      <c r="G96" s="33"/>
      <c r="H96" s="33"/>
      <c r="I96" s="33"/>
    </row>
    <row r="97" spans="1:9" s="157" customFormat="1" ht="15.6" x14ac:dyDescent="0.3">
      <c r="A97" s="33"/>
      <c r="B97" s="33"/>
      <c r="C97" s="33"/>
      <c r="D97" s="33"/>
      <c r="E97" s="33"/>
      <c r="F97" s="33"/>
      <c r="G97" s="33"/>
      <c r="H97" s="33"/>
      <c r="I97" s="33"/>
    </row>
    <row r="98" spans="1:9" s="157" customFormat="1" ht="15.6" x14ac:dyDescent="0.3">
      <c r="A98" s="33"/>
      <c r="B98" s="33"/>
      <c r="C98" s="33"/>
      <c r="D98" s="33"/>
      <c r="E98" s="33"/>
      <c r="F98" s="33"/>
      <c r="G98" s="33"/>
      <c r="H98" s="33"/>
      <c r="I98" s="33"/>
    </row>
    <row r="99" spans="1:9" s="157" customFormat="1" ht="15.6" x14ac:dyDescent="0.3">
      <c r="A99" s="33"/>
      <c r="B99" s="33"/>
      <c r="C99" s="33"/>
      <c r="D99" s="33"/>
      <c r="E99" s="33"/>
      <c r="F99" s="33"/>
      <c r="G99" s="33"/>
      <c r="H99" s="33"/>
      <c r="I99" s="33"/>
    </row>
    <row r="100" spans="1:9" s="157" customFormat="1" ht="15.6" x14ac:dyDescent="0.3">
      <c r="A100" s="33"/>
      <c r="B100" s="33"/>
      <c r="C100" s="33"/>
      <c r="D100" s="33"/>
      <c r="E100" s="33"/>
      <c r="F100" s="33"/>
      <c r="G100" s="33"/>
      <c r="H100" s="33"/>
      <c r="I100" s="33"/>
    </row>
    <row r="101" spans="1:9" s="157" customFormat="1" ht="15.6" x14ac:dyDescent="0.3">
      <c r="A101" s="33"/>
      <c r="B101" s="33"/>
      <c r="C101" s="33"/>
      <c r="D101" s="33"/>
      <c r="E101" s="33"/>
      <c r="F101" s="33"/>
      <c r="G101" s="33"/>
      <c r="H101" s="33"/>
      <c r="I101" s="33"/>
    </row>
    <row r="102" spans="1:9" s="157" customFormat="1" ht="15.6" x14ac:dyDescent="0.3">
      <c r="A102" s="33"/>
      <c r="B102" s="33"/>
      <c r="C102" s="33"/>
      <c r="D102" s="33"/>
      <c r="E102" s="33"/>
      <c r="F102" s="33"/>
      <c r="G102" s="33"/>
      <c r="H102" s="33"/>
      <c r="I102" s="33"/>
    </row>
    <row r="103" spans="1:9" s="157" customFormat="1" ht="15.6" x14ac:dyDescent="0.3">
      <c r="A103" s="33"/>
      <c r="B103" s="33"/>
      <c r="C103" s="33"/>
      <c r="D103" s="33"/>
      <c r="E103" s="33"/>
      <c r="F103" s="33"/>
      <c r="G103" s="33"/>
      <c r="H103" s="33"/>
      <c r="I103" s="33"/>
    </row>
    <row r="104" spans="1:9" s="157" customFormat="1" ht="15.6" x14ac:dyDescent="0.3">
      <c r="A104" s="33"/>
      <c r="B104" s="33"/>
      <c r="C104" s="33"/>
      <c r="D104" s="33"/>
      <c r="E104" s="33"/>
      <c r="F104" s="33"/>
      <c r="G104" s="33"/>
      <c r="H104" s="33"/>
      <c r="I104" s="33"/>
    </row>
    <row r="105" spans="1:9" s="157" customFormat="1" ht="15.6" x14ac:dyDescent="0.3">
      <c r="A105" s="33"/>
      <c r="B105" s="33"/>
      <c r="C105" s="33"/>
      <c r="D105" s="33"/>
      <c r="E105" s="33"/>
      <c r="F105" s="33"/>
      <c r="G105" s="33"/>
      <c r="H105" s="33"/>
      <c r="I105" s="33"/>
    </row>
    <row r="106" spans="1:9" s="157" customFormat="1" ht="15.6" x14ac:dyDescent="0.3">
      <c r="A106" s="33"/>
      <c r="B106" s="33"/>
      <c r="C106" s="33"/>
      <c r="D106" s="33"/>
      <c r="E106" s="33"/>
      <c r="F106" s="33"/>
      <c r="G106" s="33"/>
      <c r="H106" s="33"/>
      <c r="I106" s="33"/>
    </row>
    <row r="107" spans="1:9" s="157" customFormat="1" ht="15.6" x14ac:dyDescent="0.3">
      <c r="A107" s="33"/>
      <c r="B107" s="33"/>
      <c r="C107" s="33"/>
      <c r="D107" s="33"/>
      <c r="E107" s="33"/>
      <c r="F107" s="33"/>
      <c r="G107" s="33"/>
      <c r="H107" s="33"/>
      <c r="I107" s="33"/>
    </row>
    <row r="108" spans="1:9" s="157" customFormat="1" ht="15.6" x14ac:dyDescent="0.3">
      <c r="A108" s="33"/>
      <c r="B108" s="33"/>
      <c r="C108" s="33"/>
      <c r="D108" s="33"/>
      <c r="E108" s="33"/>
      <c r="F108" s="33"/>
      <c r="G108" s="33"/>
      <c r="H108" s="33"/>
      <c r="I108" s="33"/>
    </row>
    <row r="109" spans="1:9" s="157" customFormat="1" ht="15.6" x14ac:dyDescent="0.3">
      <c r="A109" s="33"/>
      <c r="B109" s="33"/>
      <c r="C109" s="33"/>
      <c r="D109" s="33"/>
      <c r="E109" s="33"/>
      <c r="F109" s="33"/>
      <c r="G109" s="33"/>
      <c r="H109" s="33"/>
      <c r="I109" s="33"/>
    </row>
    <row r="110" spans="1:9" s="157" customFormat="1" ht="15.6" x14ac:dyDescent="0.3">
      <c r="A110" s="33"/>
      <c r="B110" s="33"/>
      <c r="C110" s="33"/>
      <c r="D110" s="33"/>
      <c r="E110" s="33"/>
      <c r="F110" s="33"/>
      <c r="G110" s="33"/>
      <c r="H110" s="33"/>
      <c r="I110" s="33"/>
    </row>
    <row r="111" spans="1:9" s="157" customFormat="1" ht="15.6" x14ac:dyDescent="0.3">
      <c r="A111" s="33"/>
      <c r="B111" s="33"/>
      <c r="C111" s="33"/>
      <c r="D111" s="33"/>
      <c r="E111" s="33"/>
      <c r="F111" s="33"/>
      <c r="G111" s="33"/>
      <c r="H111" s="33"/>
      <c r="I111" s="33"/>
    </row>
    <row r="112" spans="1:9" s="157" customFormat="1" ht="15.6" x14ac:dyDescent="0.3">
      <c r="A112" s="33"/>
      <c r="B112" s="33"/>
      <c r="C112" s="33"/>
      <c r="D112" s="33"/>
      <c r="E112" s="33"/>
      <c r="F112" s="33"/>
      <c r="G112" s="33"/>
      <c r="H112" s="33"/>
      <c r="I112" s="33"/>
    </row>
    <row r="113" spans="1:9" s="157" customFormat="1" ht="15.6" x14ac:dyDescent="0.3">
      <c r="A113" s="33"/>
      <c r="B113" s="33"/>
      <c r="C113" s="33"/>
      <c r="D113" s="33"/>
      <c r="E113" s="33"/>
      <c r="F113" s="33"/>
      <c r="G113" s="33"/>
      <c r="H113" s="33"/>
      <c r="I113" s="33"/>
    </row>
    <row r="114" spans="1:9" s="157" customFormat="1" ht="15.6" x14ac:dyDescent="0.3">
      <c r="A114" s="33"/>
      <c r="B114" s="33"/>
      <c r="C114" s="33"/>
      <c r="D114" s="33"/>
      <c r="E114" s="33"/>
      <c r="F114" s="33"/>
      <c r="G114" s="33"/>
      <c r="H114" s="33"/>
      <c r="I114" s="33"/>
    </row>
    <row r="115" spans="1:9" s="157" customFormat="1" ht="15.6" x14ac:dyDescent="0.3">
      <c r="A115" s="33"/>
      <c r="B115" s="33"/>
      <c r="C115" s="33"/>
      <c r="D115" s="33"/>
      <c r="E115" s="33"/>
      <c r="F115" s="33"/>
      <c r="G115" s="33"/>
      <c r="H115" s="33"/>
      <c r="I115" s="33"/>
    </row>
    <row r="116" spans="1:9" s="157" customFormat="1" ht="15.6" x14ac:dyDescent="0.3">
      <c r="A116" s="33"/>
      <c r="B116" s="33"/>
      <c r="C116" s="33"/>
      <c r="D116" s="33"/>
      <c r="E116" s="33"/>
      <c r="F116" s="33"/>
      <c r="G116" s="33"/>
      <c r="H116" s="33"/>
      <c r="I116" s="33"/>
    </row>
    <row r="117" spans="1:9" s="157" customFormat="1" ht="15.6" x14ac:dyDescent="0.3">
      <c r="A117" s="33"/>
      <c r="B117" s="33"/>
      <c r="C117" s="33"/>
      <c r="D117" s="33"/>
      <c r="E117" s="33"/>
      <c r="F117" s="33"/>
      <c r="G117" s="33"/>
      <c r="H117" s="33"/>
      <c r="I117" s="33"/>
    </row>
    <row r="118" spans="1:9" s="157" customFormat="1" ht="15.6" x14ac:dyDescent="0.3">
      <c r="A118" s="33"/>
      <c r="B118" s="33"/>
      <c r="C118" s="33"/>
      <c r="D118" s="33"/>
      <c r="E118" s="33"/>
      <c r="F118" s="33"/>
      <c r="G118" s="33"/>
      <c r="H118" s="33"/>
      <c r="I118" s="33"/>
    </row>
    <row r="119" spans="1:9" s="157" customFormat="1" ht="15.6" x14ac:dyDescent="0.3">
      <c r="A119" s="33"/>
      <c r="B119" s="33"/>
      <c r="C119" s="33"/>
      <c r="D119" s="33"/>
      <c r="E119" s="33"/>
      <c r="F119" s="33"/>
      <c r="G119" s="33"/>
      <c r="H119" s="33"/>
      <c r="I119" s="33"/>
    </row>
    <row r="120" spans="1:9" s="157" customFormat="1" ht="15.6" x14ac:dyDescent="0.3">
      <c r="A120" s="33"/>
      <c r="B120" s="33"/>
      <c r="C120" s="33"/>
      <c r="D120" s="33"/>
      <c r="E120" s="33"/>
      <c r="F120" s="33"/>
      <c r="G120" s="33"/>
      <c r="H120" s="33"/>
      <c r="I120" s="33"/>
    </row>
    <row r="121" spans="1:9" s="157" customFormat="1" ht="15.6" x14ac:dyDescent="0.3">
      <c r="A121" s="33"/>
      <c r="B121" s="33"/>
      <c r="C121" s="33"/>
      <c r="D121" s="33"/>
      <c r="E121" s="33"/>
      <c r="F121" s="33"/>
      <c r="G121" s="33"/>
      <c r="H121" s="33"/>
      <c r="I121" s="33"/>
    </row>
    <row r="122" spans="1:9" s="157" customFormat="1" ht="15.6" x14ac:dyDescent="0.3">
      <c r="A122" s="33"/>
      <c r="B122" s="33"/>
      <c r="C122" s="33"/>
      <c r="D122" s="33"/>
      <c r="E122" s="33"/>
      <c r="F122" s="33"/>
      <c r="G122" s="33"/>
      <c r="H122" s="33"/>
      <c r="I122" s="33"/>
    </row>
    <row r="123" spans="1:9" s="157" customFormat="1" ht="15.6" x14ac:dyDescent="0.3">
      <c r="A123" s="33"/>
      <c r="B123" s="33"/>
      <c r="C123" s="33"/>
      <c r="D123" s="33"/>
      <c r="E123" s="33"/>
      <c r="F123" s="33"/>
      <c r="G123" s="33"/>
      <c r="H123" s="33"/>
      <c r="I123" s="33"/>
    </row>
    <row r="124" spans="1:9" s="157" customFormat="1" ht="15.6" x14ac:dyDescent="0.3">
      <c r="A124" s="33"/>
      <c r="B124" s="33"/>
      <c r="C124" s="33"/>
      <c r="D124" s="33"/>
      <c r="E124" s="33"/>
      <c r="F124" s="33"/>
      <c r="G124" s="33"/>
      <c r="H124" s="33"/>
      <c r="I124" s="33"/>
    </row>
    <row r="125" spans="1:9" s="157" customFormat="1" ht="15.6" x14ac:dyDescent="0.3">
      <c r="A125" s="33"/>
      <c r="B125" s="33"/>
      <c r="C125" s="33"/>
      <c r="D125" s="33"/>
      <c r="E125" s="33"/>
      <c r="F125" s="33"/>
      <c r="G125" s="33"/>
      <c r="H125" s="33"/>
      <c r="I125" s="33"/>
    </row>
    <row r="126" spans="1:9" s="157" customFormat="1" ht="15.6" x14ac:dyDescent="0.3">
      <c r="A126" s="33"/>
      <c r="B126" s="33"/>
      <c r="C126" s="33"/>
      <c r="D126" s="33"/>
      <c r="E126" s="33"/>
      <c r="F126" s="33"/>
      <c r="G126" s="33"/>
      <c r="H126" s="33"/>
      <c r="I126" s="33"/>
    </row>
    <row r="127" spans="1:9" s="157" customFormat="1" ht="15.6" x14ac:dyDescent="0.3">
      <c r="A127" s="33"/>
      <c r="B127" s="33"/>
      <c r="C127" s="33"/>
      <c r="D127" s="33"/>
      <c r="E127" s="33"/>
      <c r="F127" s="33"/>
      <c r="G127" s="33"/>
      <c r="H127" s="33"/>
      <c r="I127" s="33"/>
    </row>
    <row r="128" spans="1:9" s="157" customFormat="1" ht="15.6" x14ac:dyDescent="0.3">
      <c r="A128" s="33"/>
      <c r="B128" s="33"/>
      <c r="C128" s="33"/>
      <c r="D128" s="33"/>
      <c r="E128" s="33"/>
      <c r="F128" s="33"/>
      <c r="G128" s="33"/>
      <c r="H128" s="33"/>
      <c r="I128" s="33"/>
    </row>
    <row r="129" spans="1:9" s="157" customFormat="1" ht="15.6" x14ac:dyDescent="0.3">
      <c r="A129" s="33"/>
      <c r="B129" s="33"/>
      <c r="C129" s="33"/>
      <c r="D129" s="33"/>
      <c r="E129" s="33"/>
      <c r="F129" s="33"/>
      <c r="G129" s="33"/>
      <c r="H129" s="33"/>
      <c r="I129" s="33"/>
    </row>
    <row r="130" spans="1:9" s="157" customFormat="1" ht="15.6" x14ac:dyDescent="0.3">
      <c r="A130" s="33"/>
      <c r="B130" s="33"/>
      <c r="C130" s="33"/>
      <c r="D130" s="33"/>
      <c r="E130" s="33"/>
      <c r="F130" s="33"/>
      <c r="G130" s="33"/>
      <c r="H130" s="33"/>
      <c r="I130" s="33"/>
    </row>
    <row r="131" spans="1:9" s="157" customFormat="1" ht="15.6" x14ac:dyDescent="0.3">
      <c r="A131" s="33"/>
      <c r="B131" s="33"/>
      <c r="C131" s="33"/>
      <c r="D131" s="33"/>
      <c r="E131" s="33"/>
      <c r="F131" s="33"/>
      <c r="G131" s="33"/>
      <c r="H131" s="33"/>
      <c r="I131" s="33"/>
    </row>
    <row r="132" spans="1:9" s="157" customFormat="1" ht="15.6" x14ac:dyDescent="0.3">
      <c r="A132" s="33"/>
      <c r="B132" s="33"/>
      <c r="C132" s="33"/>
      <c r="D132" s="33"/>
      <c r="E132" s="33"/>
      <c r="F132" s="33"/>
      <c r="G132" s="33"/>
      <c r="H132" s="33"/>
      <c r="I132" s="33"/>
    </row>
    <row r="133" spans="1:9" s="157" customFormat="1" ht="15.6" x14ac:dyDescent="0.3">
      <c r="A133" s="33"/>
      <c r="B133" s="33"/>
      <c r="C133" s="33"/>
      <c r="D133" s="33"/>
      <c r="E133" s="33"/>
      <c r="F133" s="33"/>
      <c r="G133" s="33"/>
      <c r="H133" s="33"/>
      <c r="I133" s="33"/>
    </row>
    <row r="134" spans="1:9" s="157" customFormat="1" ht="15.6" x14ac:dyDescent="0.3">
      <c r="A134" s="33"/>
      <c r="B134" s="33"/>
      <c r="C134" s="33"/>
      <c r="D134" s="33"/>
      <c r="E134" s="33"/>
      <c r="F134" s="33"/>
      <c r="G134" s="33"/>
      <c r="H134" s="33"/>
      <c r="I134" s="33"/>
    </row>
    <row r="135" spans="1:9" s="157" customFormat="1" ht="15.6" x14ac:dyDescent="0.3">
      <c r="A135" s="33"/>
      <c r="B135" s="33"/>
      <c r="C135" s="33"/>
      <c r="D135" s="33"/>
      <c r="E135" s="33"/>
      <c r="F135" s="33"/>
      <c r="G135" s="33"/>
      <c r="H135" s="33"/>
      <c r="I135" s="33"/>
    </row>
    <row r="136" spans="1:9" s="157" customFormat="1" ht="15.6" x14ac:dyDescent="0.3">
      <c r="A136" s="33"/>
      <c r="B136" s="33"/>
      <c r="C136" s="33"/>
      <c r="D136" s="33"/>
      <c r="E136" s="33"/>
      <c r="F136" s="33"/>
      <c r="G136" s="33"/>
      <c r="H136" s="33"/>
      <c r="I136" s="33"/>
    </row>
    <row r="137" spans="1:9" s="157" customFormat="1" ht="15.6" x14ac:dyDescent="0.3">
      <c r="A137" s="33"/>
      <c r="B137" s="33"/>
      <c r="C137" s="33"/>
      <c r="D137" s="33"/>
      <c r="E137" s="33"/>
      <c r="F137" s="33"/>
      <c r="G137" s="33"/>
      <c r="H137" s="33"/>
      <c r="I137" s="33"/>
    </row>
    <row r="138" spans="1:9" s="157" customFormat="1" ht="15.6" x14ac:dyDescent="0.3">
      <c r="A138" s="33"/>
      <c r="B138" s="33"/>
      <c r="C138" s="33"/>
      <c r="D138" s="33"/>
      <c r="E138" s="33"/>
      <c r="F138" s="33"/>
      <c r="G138" s="33"/>
      <c r="H138" s="33"/>
      <c r="I138" s="33"/>
    </row>
    <row r="139" spans="1:9" s="157" customFormat="1" ht="15.6" x14ac:dyDescent="0.3">
      <c r="A139" s="33"/>
      <c r="B139" s="33"/>
      <c r="C139" s="33"/>
      <c r="D139" s="33"/>
      <c r="E139" s="33"/>
      <c r="F139" s="33"/>
      <c r="G139" s="33"/>
      <c r="H139" s="33"/>
      <c r="I139" s="33"/>
    </row>
    <row r="140" spans="1:9" s="157" customFormat="1" ht="15.6" x14ac:dyDescent="0.3">
      <c r="A140" s="33"/>
      <c r="B140" s="33"/>
      <c r="C140" s="33"/>
      <c r="D140" s="33"/>
      <c r="E140" s="33"/>
      <c r="F140" s="33"/>
      <c r="G140" s="33"/>
      <c r="H140" s="33"/>
      <c r="I140" s="33"/>
    </row>
    <row r="141" spans="1:9" s="157" customFormat="1" ht="15.6" x14ac:dyDescent="0.3">
      <c r="A141" s="33"/>
      <c r="B141" s="33"/>
      <c r="C141" s="33"/>
      <c r="D141" s="33"/>
      <c r="E141" s="33"/>
      <c r="F141" s="33"/>
      <c r="G141" s="33"/>
      <c r="H141" s="33"/>
      <c r="I141" s="33"/>
    </row>
    <row r="142" spans="1:9" s="157" customFormat="1" ht="15.6" x14ac:dyDescent="0.3">
      <c r="A142" s="33"/>
      <c r="B142" s="33"/>
      <c r="C142" s="33"/>
      <c r="D142" s="33"/>
      <c r="E142" s="33"/>
      <c r="F142" s="33"/>
      <c r="G142" s="33"/>
      <c r="H142" s="33"/>
      <c r="I142" s="33"/>
    </row>
    <row r="143" spans="1:9" s="157" customFormat="1" ht="15.6" x14ac:dyDescent="0.3">
      <c r="A143" s="33"/>
      <c r="B143" s="33"/>
      <c r="C143" s="33"/>
      <c r="D143" s="33"/>
      <c r="E143" s="33"/>
      <c r="F143" s="33"/>
      <c r="G143" s="33"/>
      <c r="H143" s="33"/>
      <c r="I143" s="33"/>
    </row>
    <row r="144" spans="1:9" s="157" customFormat="1" ht="15.6" x14ac:dyDescent="0.3">
      <c r="A144" s="33"/>
      <c r="B144" s="33"/>
      <c r="C144" s="33"/>
      <c r="D144" s="33"/>
      <c r="E144" s="33"/>
      <c r="F144" s="33"/>
      <c r="G144" s="33"/>
      <c r="H144" s="33"/>
      <c r="I144" s="33"/>
    </row>
    <row r="145" spans="1:9" s="157" customFormat="1" ht="15.6" x14ac:dyDescent="0.3">
      <c r="A145" s="33"/>
      <c r="B145" s="33"/>
      <c r="C145" s="33"/>
      <c r="D145" s="33"/>
      <c r="E145" s="33"/>
      <c r="F145" s="33"/>
      <c r="G145" s="33"/>
      <c r="H145" s="33"/>
      <c r="I145" s="33"/>
    </row>
    <row r="146" spans="1:9" s="157" customFormat="1" ht="15.6" x14ac:dyDescent="0.3">
      <c r="A146" s="33"/>
      <c r="B146" s="33"/>
      <c r="C146" s="33"/>
      <c r="D146" s="33"/>
      <c r="E146" s="33"/>
      <c r="F146" s="33"/>
      <c r="G146" s="33"/>
      <c r="H146" s="33"/>
      <c r="I146" s="33"/>
    </row>
    <row r="147" spans="1:9" s="157" customFormat="1" ht="15.6" x14ac:dyDescent="0.3">
      <c r="A147" s="33"/>
      <c r="B147" s="33"/>
      <c r="C147" s="33"/>
      <c r="D147" s="33"/>
      <c r="E147" s="33"/>
      <c r="F147" s="33"/>
      <c r="G147" s="33"/>
      <c r="H147" s="33"/>
      <c r="I147" s="33"/>
    </row>
    <row r="148" spans="1:9" s="157" customFormat="1" ht="15.6" x14ac:dyDescent="0.3">
      <c r="A148" s="33"/>
      <c r="B148" s="33"/>
      <c r="C148" s="33"/>
      <c r="D148" s="33"/>
      <c r="E148" s="33"/>
      <c r="F148" s="33"/>
      <c r="G148" s="33"/>
      <c r="H148" s="33"/>
      <c r="I148" s="33"/>
    </row>
    <row r="149" spans="1:9" s="157" customFormat="1" ht="15.6" x14ac:dyDescent="0.3">
      <c r="A149" s="33"/>
      <c r="B149" s="33"/>
      <c r="C149" s="33"/>
      <c r="D149" s="33"/>
      <c r="E149" s="33"/>
      <c r="F149" s="33"/>
      <c r="G149" s="33"/>
      <c r="H149" s="33"/>
      <c r="I149" s="33"/>
    </row>
    <row r="150" spans="1:9" s="157" customFormat="1" ht="15.6" x14ac:dyDescent="0.3">
      <c r="A150" s="33"/>
      <c r="B150" s="33"/>
      <c r="C150" s="33"/>
      <c r="D150" s="33"/>
      <c r="E150" s="33"/>
      <c r="F150" s="33"/>
      <c r="G150" s="33"/>
      <c r="H150" s="33"/>
      <c r="I150" s="33"/>
    </row>
    <row r="151" spans="1:9" s="157" customFormat="1" ht="15.6" x14ac:dyDescent="0.3">
      <c r="A151" s="33"/>
      <c r="B151" s="33"/>
      <c r="C151" s="33"/>
      <c r="D151" s="33"/>
      <c r="E151" s="33"/>
      <c r="F151" s="33"/>
      <c r="G151" s="33"/>
      <c r="H151" s="33"/>
      <c r="I151" s="33"/>
    </row>
    <row r="152" spans="1:9" s="157" customFormat="1" ht="15.6" x14ac:dyDescent="0.3">
      <c r="A152" s="33"/>
      <c r="B152" s="33"/>
      <c r="C152" s="33"/>
      <c r="D152" s="33"/>
      <c r="E152" s="33"/>
      <c r="F152" s="33"/>
      <c r="G152" s="33"/>
      <c r="H152" s="33"/>
      <c r="I152" s="33"/>
    </row>
    <row r="153" spans="1:9" s="157" customFormat="1" ht="15.6" x14ac:dyDescent="0.3">
      <c r="A153" s="33"/>
      <c r="B153" s="33"/>
      <c r="C153" s="33"/>
      <c r="D153" s="33"/>
      <c r="E153" s="33"/>
      <c r="F153" s="33"/>
      <c r="G153" s="33"/>
      <c r="H153" s="33"/>
      <c r="I153" s="33"/>
    </row>
    <row r="154" spans="1:9" s="157" customFormat="1" ht="15.6" x14ac:dyDescent="0.3">
      <c r="A154" s="33"/>
      <c r="B154" s="33"/>
      <c r="C154" s="33"/>
      <c r="D154" s="33"/>
      <c r="E154" s="33"/>
      <c r="F154" s="33"/>
      <c r="G154" s="33"/>
      <c r="H154" s="33"/>
      <c r="I154" s="33"/>
    </row>
    <row r="155" spans="1:9" s="157" customFormat="1" ht="15.6" x14ac:dyDescent="0.3">
      <c r="A155" s="33"/>
      <c r="B155" s="33"/>
      <c r="C155" s="33"/>
      <c r="D155" s="33"/>
      <c r="E155" s="33"/>
      <c r="F155" s="33"/>
      <c r="G155" s="33"/>
      <c r="H155" s="33"/>
      <c r="I155" s="33"/>
    </row>
    <row r="156" spans="1:9" s="157" customFormat="1" ht="15.6" x14ac:dyDescent="0.3">
      <c r="A156" s="33"/>
      <c r="B156" s="33"/>
      <c r="C156" s="33"/>
      <c r="D156" s="33"/>
      <c r="E156" s="33"/>
      <c r="F156" s="33"/>
      <c r="G156" s="33"/>
      <c r="H156" s="33"/>
      <c r="I156" s="33"/>
    </row>
    <row r="157" spans="1:9" s="157" customFormat="1" ht="15.6" x14ac:dyDescent="0.3">
      <c r="A157" s="33"/>
      <c r="B157" s="33"/>
      <c r="C157" s="33"/>
      <c r="D157" s="33"/>
      <c r="E157" s="33"/>
      <c r="F157" s="33"/>
      <c r="G157" s="33"/>
      <c r="H157" s="33"/>
      <c r="I157" s="33"/>
    </row>
    <row r="158" spans="1:9" s="157" customFormat="1" ht="15.6" x14ac:dyDescent="0.3">
      <c r="A158" s="33"/>
      <c r="B158" s="33"/>
      <c r="C158" s="33"/>
      <c r="D158" s="33"/>
      <c r="E158" s="33"/>
      <c r="F158" s="33"/>
      <c r="G158" s="33"/>
      <c r="H158" s="33"/>
      <c r="I158" s="33"/>
    </row>
    <row r="159" spans="1:9" s="157" customFormat="1" ht="15.6" x14ac:dyDescent="0.3">
      <c r="A159" s="33"/>
      <c r="B159" s="33"/>
      <c r="C159" s="33"/>
      <c r="D159" s="33"/>
      <c r="E159" s="33"/>
      <c r="F159" s="33"/>
      <c r="G159" s="33"/>
      <c r="H159" s="33"/>
      <c r="I159" s="33"/>
    </row>
    <row r="160" spans="1:9" s="157" customFormat="1" ht="15.6" x14ac:dyDescent="0.3">
      <c r="A160" s="33"/>
      <c r="B160" s="33"/>
      <c r="C160" s="33"/>
      <c r="D160" s="33"/>
      <c r="E160" s="33"/>
      <c r="F160" s="33"/>
      <c r="G160" s="33"/>
      <c r="H160" s="33"/>
      <c r="I160" s="33"/>
    </row>
    <row r="161" spans="1:9" s="157" customFormat="1" ht="15.6" x14ac:dyDescent="0.3">
      <c r="A161" s="33"/>
      <c r="B161" s="33"/>
      <c r="C161" s="33"/>
      <c r="D161" s="33"/>
      <c r="E161" s="33"/>
      <c r="F161" s="33"/>
      <c r="G161" s="33"/>
      <c r="H161" s="33"/>
      <c r="I161" s="33"/>
    </row>
    <row r="162" spans="1:9" s="157" customFormat="1" ht="15.6" x14ac:dyDescent="0.3">
      <c r="A162" s="33"/>
      <c r="B162" s="33"/>
      <c r="C162" s="33"/>
      <c r="D162" s="33"/>
      <c r="E162" s="33"/>
      <c r="F162" s="33"/>
      <c r="G162" s="33"/>
      <c r="H162" s="33"/>
      <c r="I162" s="33"/>
    </row>
    <row r="163" spans="1:9" s="157" customFormat="1" ht="15.6" x14ac:dyDescent="0.3">
      <c r="A163" s="33"/>
      <c r="B163" s="33"/>
      <c r="C163" s="33"/>
      <c r="D163" s="33"/>
      <c r="E163" s="33"/>
      <c r="F163" s="33"/>
      <c r="G163" s="33"/>
      <c r="H163" s="33"/>
      <c r="I163" s="33"/>
    </row>
    <row r="164" spans="1:9" s="157" customFormat="1" ht="15.6" x14ac:dyDescent="0.3">
      <c r="A164" s="33"/>
      <c r="B164" s="33"/>
      <c r="C164" s="33"/>
      <c r="D164" s="33"/>
      <c r="E164" s="33"/>
      <c r="F164" s="33"/>
      <c r="G164" s="33"/>
      <c r="H164" s="33"/>
      <c r="I164" s="33"/>
    </row>
    <row r="165" spans="1:9" s="157" customFormat="1" ht="15.6" x14ac:dyDescent="0.3">
      <c r="A165" s="33"/>
      <c r="B165" s="33"/>
      <c r="C165" s="33"/>
      <c r="D165" s="33"/>
      <c r="E165" s="33"/>
      <c r="F165" s="33"/>
      <c r="G165" s="33"/>
      <c r="H165" s="33"/>
      <c r="I165" s="33"/>
    </row>
    <row r="166" spans="1:9" s="157" customFormat="1" ht="15.6" x14ac:dyDescent="0.3">
      <c r="A166" s="33"/>
      <c r="B166" s="33"/>
      <c r="C166" s="33"/>
      <c r="D166" s="33"/>
      <c r="E166" s="33"/>
      <c r="F166" s="33"/>
      <c r="G166" s="33"/>
      <c r="H166" s="33"/>
      <c r="I166" s="33"/>
    </row>
    <row r="167" spans="1:9" s="157" customFormat="1" ht="15.6" x14ac:dyDescent="0.3">
      <c r="A167" s="33"/>
      <c r="B167" s="33"/>
      <c r="C167" s="33"/>
      <c r="D167" s="33"/>
      <c r="E167" s="33"/>
      <c r="F167" s="33"/>
      <c r="G167" s="33"/>
      <c r="H167" s="33"/>
      <c r="I167" s="33"/>
    </row>
    <row r="168" spans="1:9" s="157" customFormat="1" ht="15.6" x14ac:dyDescent="0.3">
      <c r="A168" s="33"/>
      <c r="B168" s="33"/>
      <c r="C168" s="33"/>
      <c r="D168" s="33"/>
      <c r="E168" s="33"/>
      <c r="F168" s="33"/>
      <c r="G168" s="33"/>
      <c r="H168" s="33"/>
      <c r="I168" s="33"/>
    </row>
    <row r="169" spans="1:9" s="157" customFormat="1" ht="15.6" x14ac:dyDescent="0.3">
      <c r="A169" s="33"/>
      <c r="B169" s="33"/>
      <c r="C169" s="33"/>
      <c r="D169" s="33"/>
      <c r="E169" s="33"/>
      <c r="F169" s="33"/>
      <c r="G169" s="33"/>
      <c r="H169" s="33"/>
      <c r="I169" s="33"/>
    </row>
    <row r="170" spans="1:9" s="157" customFormat="1" ht="15.6" x14ac:dyDescent="0.3">
      <c r="A170" s="33"/>
      <c r="B170" s="33"/>
      <c r="C170" s="33"/>
      <c r="D170" s="33"/>
      <c r="E170" s="33"/>
      <c r="F170" s="33"/>
      <c r="G170" s="33"/>
      <c r="H170" s="33"/>
      <c r="I170" s="33"/>
    </row>
    <row r="171" spans="1:9" s="157" customFormat="1" ht="15.6" x14ac:dyDescent="0.3">
      <c r="A171" s="33"/>
      <c r="B171" s="33"/>
      <c r="C171" s="33"/>
      <c r="D171" s="33"/>
      <c r="E171" s="33"/>
      <c r="F171" s="33"/>
      <c r="G171" s="33"/>
      <c r="H171" s="33"/>
      <c r="I171" s="33"/>
    </row>
    <row r="172" spans="1:9" s="157" customFormat="1" ht="15.6" x14ac:dyDescent="0.3">
      <c r="A172" s="33"/>
      <c r="B172" s="33"/>
      <c r="C172" s="33"/>
      <c r="D172" s="33"/>
      <c r="E172" s="33"/>
      <c r="F172" s="33"/>
      <c r="G172" s="33"/>
      <c r="H172" s="33"/>
      <c r="I172" s="33"/>
    </row>
    <row r="173" spans="1:9" s="157" customFormat="1" ht="15.6" x14ac:dyDescent="0.3">
      <c r="A173" s="33"/>
      <c r="B173" s="33"/>
      <c r="C173" s="33"/>
      <c r="D173" s="33"/>
      <c r="E173" s="33"/>
      <c r="F173" s="33"/>
      <c r="G173" s="33"/>
      <c r="H173" s="33"/>
      <c r="I173" s="33"/>
    </row>
    <row r="174" spans="1:9" s="157" customFormat="1" ht="15.6" x14ac:dyDescent="0.3">
      <c r="A174" s="33"/>
      <c r="B174" s="33"/>
      <c r="C174" s="33"/>
      <c r="D174" s="33"/>
      <c r="E174" s="33"/>
      <c r="F174" s="33"/>
      <c r="G174" s="33"/>
      <c r="H174" s="33"/>
      <c r="I174" s="33"/>
    </row>
    <row r="175" spans="1:9" s="157" customFormat="1" ht="15.6" x14ac:dyDescent="0.3">
      <c r="A175" s="33"/>
      <c r="B175" s="33"/>
      <c r="C175" s="33"/>
      <c r="D175" s="33"/>
      <c r="E175" s="33"/>
      <c r="F175" s="33"/>
      <c r="G175" s="33"/>
      <c r="H175" s="33"/>
      <c r="I175" s="33"/>
    </row>
    <row r="176" spans="1:9" s="157" customFormat="1" ht="15.6" x14ac:dyDescent="0.3">
      <c r="A176" s="33"/>
      <c r="B176" s="33"/>
      <c r="C176" s="33"/>
      <c r="D176" s="33"/>
      <c r="E176" s="33"/>
      <c r="F176" s="33"/>
      <c r="G176" s="33"/>
      <c r="H176" s="33"/>
      <c r="I176" s="33"/>
    </row>
    <row r="177" spans="1:9" s="157" customFormat="1" ht="15.6" x14ac:dyDescent="0.3">
      <c r="A177" s="33"/>
      <c r="B177" s="33"/>
      <c r="C177" s="33"/>
      <c r="D177" s="33"/>
      <c r="E177" s="33"/>
      <c r="F177" s="33"/>
      <c r="G177" s="33"/>
      <c r="H177" s="33"/>
      <c r="I177" s="33"/>
    </row>
    <row r="178" spans="1:9" s="157" customFormat="1" ht="15.6" x14ac:dyDescent="0.3">
      <c r="A178" s="33"/>
      <c r="B178" s="33"/>
      <c r="C178" s="33"/>
      <c r="D178" s="33"/>
      <c r="E178" s="33"/>
      <c r="F178" s="33"/>
      <c r="G178" s="33"/>
      <c r="H178" s="33"/>
      <c r="I178" s="33"/>
    </row>
    <row r="179" spans="1:9" s="157" customFormat="1" ht="15.6" x14ac:dyDescent="0.3">
      <c r="A179" s="33"/>
      <c r="B179" s="33"/>
      <c r="C179" s="33"/>
      <c r="D179" s="33"/>
      <c r="E179" s="33"/>
      <c r="F179" s="33"/>
      <c r="G179" s="33"/>
      <c r="H179" s="33"/>
      <c r="I179" s="33"/>
    </row>
    <row r="180" spans="1:9" s="157" customFormat="1" ht="15.6" x14ac:dyDescent="0.3">
      <c r="A180" s="33"/>
      <c r="B180" s="33"/>
      <c r="C180" s="33"/>
      <c r="D180" s="33"/>
      <c r="E180" s="33"/>
      <c r="F180" s="33"/>
      <c r="G180" s="33"/>
      <c r="H180" s="33"/>
      <c r="I180" s="33"/>
    </row>
    <row r="181" spans="1:9" s="157" customFormat="1" ht="15.6" x14ac:dyDescent="0.3">
      <c r="A181" s="33"/>
      <c r="B181" s="33"/>
      <c r="C181" s="33"/>
      <c r="D181" s="33"/>
      <c r="E181" s="33"/>
      <c r="F181" s="33"/>
      <c r="G181" s="33"/>
      <c r="H181" s="33"/>
      <c r="I181" s="33"/>
    </row>
    <row r="182" spans="1:9" s="157" customFormat="1" ht="15.6" x14ac:dyDescent="0.3">
      <c r="A182" s="33"/>
      <c r="B182" s="33"/>
      <c r="C182" s="33"/>
      <c r="D182" s="33"/>
      <c r="E182" s="33"/>
      <c r="F182" s="33"/>
      <c r="G182" s="33"/>
      <c r="H182" s="33"/>
      <c r="I182" s="33"/>
    </row>
    <row r="183" spans="1:9" s="157" customFormat="1" ht="15.6" x14ac:dyDescent="0.3">
      <c r="A183" s="33"/>
      <c r="B183" s="33"/>
      <c r="C183" s="33"/>
      <c r="D183" s="33"/>
      <c r="E183" s="33"/>
      <c r="F183" s="33"/>
      <c r="G183" s="33"/>
      <c r="H183" s="33"/>
      <c r="I183" s="33"/>
    </row>
    <row r="184" spans="1:9" s="157" customFormat="1" ht="15.6" x14ac:dyDescent="0.3">
      <c r="A184" s="33"/>
      <c r="B184" s="33"/>
      <c r="C184" s="33"/>
      <c r="D184" s="33"/>
      <c r="E184" s="33"/>
      <c r="F184" s="33"/>
      <c r="G184" s="33"/>
      <c r="H184" s="33"/>
      <c r="I184" s="33"/>
    </row>
    <row r="185" spans="1:9" s="157" customFormat="1" ht="15.6" x14ac:dyDescent="0.3">
      <c r="A185" s="33"/>
      <c r="B185" s="33"/>
      <c r="C185" s="33"/>
      <c r="D185" s="33"/>
      <c r="E185" s="33"/>
      <c r="F185" s="33"/>
      <c r="G185" s="33"/>
      <c r="H185" s="33"/>
      <c r="I185" s="33"/>
    </row>
    <row r="186" spans="1:9" s="157" customFormat="1" ht="15.6" x14ac:dyDescent="0.3">
      <c r="A186" s="33"/>
      <c r="B186" s="33"/>
      <c r="C186" s="33"/>
      <c r="D186" s="33"/>
      <c r="E186" s="33"/>
      <c r="F186" s="33"/>
      <c r="G186" s="33"/>
      <c r="H186" s="33"/>
      <c r="I186" s="33"/>
    </row>
    <row r="187" spans="1:9" s="157" customFormat="1" ht="15.6" x14ac:dyDescent="0.3">
      <c r="A187" s="33"/>
      <c r="B187" s="33"/>
      <c r="C187" s="33"/>
      <c r="D187" s="33"/>
      <c r="E187" s="33"/>
      <c r="F187" s="33"/>
      <c r="G187" s="33"/>
      <c r="H187" s="33"/>
      <c r="I187" s="33"/>
    </row>
    <row r="188" spans="1:9" s="157" customFormat="1" ht="15.6" x14ac:dyDescent="0.3">
      <c r="A188" s="33"/>
      <c r="B188" s="33"/>
      <c r="C188" s="33"/>
      <c r="D188" s="33"/>
      <c r="E188" s="33"/>
      <c r="F188" s="33"/>
      <c r="G188" s="33"/>
      <c r="H188" s="33"/>
      <c r="I188" s="33"/>
    </row>
    <row r="189" spans="1:9" s="157" customFormat="1" ht="15.6" x14ac:dyDescent="0.3">
      <c r="A189" s="33"/>
      <c r="B189" s="33"/>
      <c r="C189" s="33"/>
      <c r="D189" s="33"/>
      <c r="E189" s="33"/>
      <c r="F189" s="33"/>
      <c r="G189" s="33"/>
      <c r="H189" s="33"/>
      <c r="I189" s="33"/>
    </row>
    <row r="190" spans="1:9" s="157" customFormat="1" ht="15.6" x14ac:dyDescent="0.3">
      <c r="A190" s="33"/>
      <c r="B190" s="33"/>
      <c r="C190" s="33"/>
      <c r="D190" s="33"/>
      <c r="E190" s="33"/>
      <c r="F190" s="33"/>
      <c r="G190" s="33"/>
      <c r="H190" s="33"/>
      <c r="I190" s="33"/>
    </row>
    <row r="191" spans="1:9" s="157" customFormat="1" ht="15.6" x14ac:dyDescent="0.3">
      <c r="A191" s="33"/>
      <c r="B191" s="33"/>
      <c r="C191" s="33"/>
      <c r="D191" s="33"/>
      <c r="E191" s="33"/>
      <c r="F191" s="33"/>
      <c r="G191" s="33"/>
      <c r="H191" s="33"/>
      <c r="I191" s="33"/>
    </row>
    <row r="192" spans="1:9" s="157" customFormat="1" ht="15.6" x14ac:dyDescent="0.3">
      <c r="A192" s="33"/>
      <c r="B192" s="33"/>
      <c r="C192" s="33"/>
      <c r="D192" s="33"/>
      <c r="E192" s="33"/>
      <c r="F192" s="33"/>
      <c r="G192" s="33"/>
      <c r="H192" s="33"/>
      <c r="I192" s="33"/>
    </row>
    <row r="193" spans="1:9" s="157" customFormat="1" ht="15.6" x14ac:dyDescent="0.3">
      <c r="A193" s="33"/>
      <c r="B193" s="33"/>
      <c r="C193" s="33"/>
      <c r="D193" s="33"/>
      <c r="E193" s="33"/>
      <c r="F193" s="33"/>
      <c r="G193" s="33"/>
      <c r="H193" s="33"/>
      <c r="I193" s="33"/>
    </row>
    <row r="194" spans="1:9" s="157" customFormat="1" ht="15.6" x14ac:dyDescent="0.3">
      <c r="A194" s="33"/>
      <c r="B194" s="33"/>
      <c r="C194" s="33"/>
      <c r="D194" s="33"/>
      <c r="E194" s="33"/>
      <c r="F194" s="33"/>
      <c r="G194" s="33"/>
      <c r="H194" s="33"/>
      <c r="I194" s="33"/>
    </row>
    <row r="195" spans="1:9" s="157" customFormat="1" ht="15.6" x14ac:dyDescent="0.3">
      <c r="A195" s="33"/>
      <c r="B195" s="33"/>
      <c r="C195" s="33"/>
      <c r="D195" s="33"/>
      <c r="E195" s="33"/>
      <c r="F195" s="33"/>
      <c r="G195" s="33"/>
      <c r="H195" s="33"/>
      <c r="I195" s="33"/>
    </row>
    <row r="196" spans="1:9" s="157" customFormat="1" ht="15.6" x14ac:dyDescent="0.3">
      <c r="A196" s="33"/>
      <c r="B196" s="33"/>
      <c r="C196" s="33"/>
      <c r="D196" s="33"/>
      <c r="E196" s="33"/>
      <c r="F196" s="33"/>
      <c r="G196" s="33"/>
      <c r="H196" s="33"/>
      <c r="I196" s="33"/>
    </row>
    <row r="197" spans="1:9" s="157" customFormat="1" ht="15.6" x14ac:dyDescent="0.3">
      <c r="A197" s="33"/>
      <c r="B197" s="33"/>
      <c r="C197" s="33"/>
      <c r="D197" s="33"/>
      <c r="E197" s="33"/>
      <c r="F197" s="33"/>
      <c r="G197" s="33"/>
      <c r="H197" s="33"/>
      <c r="I197" s="33"/>
    </row>
    <row r="198" spans="1:9" s="157" customFormat="1" ht="15.6" x14ac:dyDescent="0.3">
      <c r="A198" s="33"/>
      <c r="B198" s="33"/>
      <c r="C198" s="33"/>
      <c r="D198" s="33"/>
      <c r="E198" s="33"/>
      <c r="F198" s="33"/>
      <c r="G198" s="33"/>
      <c r="H198" s="33"/>
      <c r="I198" s="33"/>
    </row>
    <row r="199" spans="1:9" s="157" customFormat="1" ht="15.6" x14ac:dyDescent="0.3">
      <c r="A199" s="33"/>
      <c r="B199" s="33"/>
      <c r="C199" s="33"/>
      <c r="D199" s="33"/>
      <c r="E199" s="33"/>
      <c r="F199" s="33"/>
      <c r="G199" s="33"/>
      <c r="H199" s="33"/>
      <c r="I199" s="33"/>
    </row>
    <row r="200" spans="1:9" s="157" customFormat="1" ht="15.6" x14ac:dyDescent="0.3">
      <c r="A200" s="33"/>
      <c r="B200" s="33"/>
      <c r="C200" s="33"/>
      <c r="D200" s="33"/>
      <c r="E200" s="33"/>
      <c r="F200" s="33"/>
      <c r="G200" s="33"/>
      <c r="H200" s="33"/>
      <c r="I200" s="33"/>
    </row>
    <row r="201" spans="1:9" s="157" customFormat="1" ht="15.6" x14ac:dyDescent="0.3">
      <c r="A201" s="33"/>
      <c r="B201" s="33"/>
      <c r="C201" s="33"/>
      <c r="D201" s="33"/>
      <c r="E201" s="33"/>
      <c r="F201" s="33"/>
      <c r="G201" s="33"/>
      <c r="H201" s="33"/>
      <c r="I201" s="33"/>
    </row>
    <row r="202" spans="1:9" s="157" customFormat="1" ht="15.6" x14ac:dyDescent="0.3">
      <c r="A202" s="33"/>
      <c r="B202" s="33"/>
      <c r="C202" s="33"/>
      <c r="D202" s="33"/>
      <c r="E202" s="33"/>
      <c r="F202" s="33"/>
      <c r="G202" s="33"/>
      <c r="H202" s="33"/>
      <c r="I202" s="33"/>
    </row>
    <row r="203" spans="1:9" s="157" customFormat="1" ht="15.6" x14ac:dyDescent="0.3">
      <c r="A203" s="33"/>
      <c r="B203" s="33"/>
      <c r="C203" s="33"/>
      <c r="D203" s="33"/>
      <c r="E203" s="33"/>
      <c r="F203" s="33"/>
      <c r="G203" s="33"/>
      <c r="H203" s="33"/>
      <c r="I203" s="33"/>
    </row>
    <row r="204" spans="1:9" s="157" customFormat="1" ht="15.6" x14ac:dyDescent="0.3">
      <c r="A204" s="33"/>
      <c r="B204" s="33"/>
      <c r="C204" s="33"/>
      <c r="D204" s="33"/>
      <c r="E204" s="33"/>
      <c r="F204" s="33"/>
      <c r="G204" s="33"/>
      <c r="H204" s="33"/>
      <c r="I204" s="33"/>
    </row>
    <row r="205" spans="1:9" s="157" customFormat="1" ht="15.6" x14ac:dyDescent="0.3">
      <c r="A205" s="33"/>
      <c r="B205" s="33"/>
      <c r="C205" s="33"/>
      <c r="D205" s="33"/>
      <c r="E205" s="33"/>
      <c r="F205" s="33"/>
      <c r="G205" s="33"/>
      <c r="H205" s="33"/>
      <c r="I205" s="33"/>
    </row>
    <row r="206" spans="1:9" s="157" customFormat="1" ht="15.6" x14ac:dyDescent="0.3">
      <c r="A206" s="33"/>
      <c r="B206" s="33"/>
      <c r="C206" s="33"/>
      <c r="D206" s="33"/>
      <c r="E206" s="33"/>
      <c r="F206" s="33"/>
      <c r="G206" s="33"/>
      <c r="H206" s="33"/>
      <c r="I206" s="33"/>
    </row>
    <row r="207" spans="1:9" s="157" customFormat="1" ht="15.6" x14ac:dyDescent="0.3">
      <c r="A207" s="33"/>
      <c r="B207" s="33"/>
      <c r="C207" s="33"/>
      <c r="D207" s="33"/>
      <c r="E207" s="33"/>
      <c r="F207" s="33"/>
      <c r="G207" s="33"/>
      <c r="H207" s="33"/>
      <c r="I207" s="33"/>
    </row>
    <row r="208" spans="1:9" s="157" customFormat="1" ht="15.6" x14ac:dyDescent="0.3">
      <c r="A208" s="33"/>
      <c r="B208" s="33"/>
      <c r="C208" s="33"/>
      <c r="D208" s="33"/>
      <c r="E208" s="33"/>
      <c r="F208" s="33"/>
      <c r="G208" s="33"/>
      <c r="H208" s="33"/>
      <c r="I208" s="33"/>
    </row>
    <row r="209" spans="1:9" s="157" customFormat="1" ht="15.6" x14ac:dyDescent="0.3">
      <c r="A209" s="33"/>
      <c r="B209" s="33"/>
      <c r="C209" s="33"/>
      <c r="D209" s="33"/>
      <c r="E209" s="33"/>
      <c r="F209" s="33"/>
      <c r="G209" s="33"/>
      <c r="H209" s="33"/>
      <c r="I209" s="33"/>
    </row>
    <row r="210" spans="1:9" s="157" customFormat="1" ht="15.6" x14ac:dyDescent="0.3">
      <c r="A210" s="33"/>
      <c r="B210" s="33"/>
      <c r="C210" s="33"/>
      <c r="D210" s="33"/>
      <c r="E210" s="33"/>
      <c r="F210" s="33"/>
      <c r="G210" s="33"/>
      <c r="H210" s="33"/>
      <c r="I210" s="33"/>
    </row>
    <row r="211" spans="1:9" s="157" customFormat="1" ht="15.6" x14ac:dyDescent="0.3">
      <c r="A211" s="33"/>
      <c r="B211" s="33"/>
      <c r="C211" s="33"/>
      <c r="D211" s="33"/>
      <c r="E211" s="33"/>
      <c r="F211" s="33"/>
      <c r="G211" s="33"/>
      <c r="H211" s="33"/>
      <c r="I211" s="33"/>
    </row>
    <row r="212" spans="1:9" s="157" customFormat="1" ht="15.6" x14ac:dyDescent="0.3">
      <c r="A212" s="33"/>
      <c r="B212" s="33"/>
      <c r="C212" s="33"/>
      <c r="D212" s="33"/>
      <c r="E212" s="33"/>
      <c r="F212" s="33"/>
      <c r="G212" s="33"/>
      <c r="H212" s="33"/>
      <c r="I212" s="33"/>
    </row>
    <row r="213" spans="1:9" s="157" customFormat="1" ht="15.6" x14ac:dyDescent="0.3">
      <c r="A213" s="33"/>
      <c r="B213" s="33"/>
      <c r="C213" s="33"/>
      <c r="D213" s="33"/>
      <c r="E213" s="33"/>
      <c r="F213" s="33"/>
      <c r="G213" s="33"/>
      <c r="H213" s="33"/>
      <c r="I213" s="33"/>
    </row>
    <row r="214" spans="1:9" s="157" customFormat="1" ht="15.6" x14ac:dyDescent="0.3">
      <c r="A214" s="33"/>
      <c r="B214" s="33"/>
      <c r="C214" s="33"/>
      <c r="D214" s="33"/>
      <c r="E214" s="33"/>
      <c r="F214" s="33"/>
      <c r="G214" s="33"/>
      <c r="H214" s="33"/>
      <c r="I214" s="33"/>
    </row>
    <row r="215" spans="1:9" s="157" customFormat="1" ht="15.6" x14ac:dyDescent="0.3">
      <c r="A215" s="33"/>
      <c r="B215" s="33"/>
      <c r="C215" s="33"/>
      <c r="D215" s="33"/>
      <c r="E215" s="33"/>
      <c r="F215" s="33"/>
      <c r="G215" s="33"/>
      <c r="H215" s="33"/>
      <c r="I215" s="33"/>
    </row>
    <row r="216" spans="1:9" s="157" customFormat="1" ht="15.6" x14ac:dyDescent="0.3">
      <c r="A216" s="33"/>
      <c r="B216" s="33"/>
      <c r="C216" s="33"/>
      <c r="D216" s="33"/>
      <c r="E216" s="33"/>
      <c r="F216" s="33"/>
      <c r="G216" s="33"/>
      <c r="H216" s="33"/>
      <c r="I216" s="33"/>
    </row>
    <row r="217" spans="1:9" s="157" customFormat="1" ht="15.6" x14ac:dyDescent="0.3">
      <c r="A217" s="33"/>
      <c r="B217" s="33"/>
      <c r="C217" s="33"/>
      <c r="D217" s="33"/>
      <c r="E217" s="33"/>
      <c r="F217" s="33"/>
      <c r="G217" s="33"/>
      <c r="H217" s="33"/>
      <c r="I217" s="33"/>
    </row>
    <row r="218" spans="1:9" s="157" customFormat="1" ht="15.6" x14ac:dyDescent="0.3">
      <c r="A218" s="33"/>
      <c r="B218" s="33"/>
      <c r="C218" s="33"/>
      <c r="D218" s="33"/>
      <c r="E218" s="33"/>
      <c r="F218" s="33"/>
      <c r="G218" s="33"/>
      <c r="H218" s="33"/>
      <c r="I218" s="33"/>
    </row>
    <row r="219" spans="1:9" s="157" customFormat="1" ht="15.6" x14ac:dyDescent="0.3">
      <c r="A219" s="33"/>
      <c r="B219" s="33"/>
      <c r="C219" s="33"/>
      <c r="D219" s="33"/>
      <c r="E219" s="33"/>
      <c r="F219" s="33"/>
      <c r="G219" s="33"/>
      <c r="H219" s="33"/>
      <c r="I219" s="33"/>
    </row>
    <row r="220" spans="1:9" s="157" customFormat="1" ht="15.6" x14ac:dyDescent="0.3">
      <c r="A220" s="33"/>
      <c r="B220" s="33"/>
      <c r="C220" s="33"/>
      <c r="D220" s="33"/>
      <c r="E220" s="33"/>
      <c r="F220" s="33"/>
      <c r="G220" s="33"/>
      <c r="H220" s="33"/>
      <c r="I220" s="33"/>
    </row>
    <row r="221" spans="1:9" s="157" customFormat="1" ht="15.6" x14ac:dyDescent="0.3">
      <c r="A221" s="33"/>
      <c r="B221" s="33"/>
      <c r="C221" s="33"/>
      <c r="D221" s="33"/>
      <c r="E221" s="33"/>
      <c r="F221" s="33"/>
      <c r="G221" s="33"/>
      <c r="H221" s="33"/>
      <c r="I221" s="33"/>
    </row>
    <row r="222" spans="1:9" s="157" customFormat="1" ht="15.6" x14ac:dyDescent="0.3">
      <c r="A222" s="33"/>
      <c r="B222" s="33"/>
      <c r="C222" s="33"/>
      <c r="D222" s="33"/>
      <c r="E222" s="33"/>
      <c r="F222" s="33"/>
      <c r="G222" s="33"/>
      <c r="H222" s="33"/>
      <c r="I222" s="33"/>
    </row>
    <row r="223" spans="1:9" s="157" customFormat="1" ht="15.6" x14ac:dyDescent="0.3">
      <c r="A223" s="33"/>
      <c r="B223" s="33"/>
      <c r="C223" s="33"/>
      <c r="D223" s="33"/>
      <c r="E223" s="33"/>
      <c r="F223" s="33"/>
      <c r="G223" s="33"/>
      <c r="H223" s="33"/>
      <c r="I223" s="33"/>
    </row>
    <row r="224" spans="1:9" s="157" customFormat="1" ht="15.6" x14ac:dyDescent="0.3">
      <c r="A224" s="33"/>
      <c r="B224" s="33"/>
      <c r="C224" s="33"/>
      <c r="D224" s="33"/>
      <c r="E224" s="33"/>
      <c r="F224" s="33"/>
      <c r="G224" s="33"/>
      <c r="H224" s="33"/>
      <c r="I224" s="33"/>
    </row>
    <row r="225" spans="1:9" s="157" customFormat="1" ht="15.6" x14ac:dyDescent="0.3">
      <c r="A225" s="33"/>
      <c r="B225" s="33"/>
      <c r="C225" s="33"/>
      <c r="D225" s="33"/>
      <c r="E225" s="33"/>
      <c r="F225" s="33"/>
      <c r="G225" s="33"/>
      <c r="H225" s="33"/>
      <c r="I225" s="33"/>
    </row>
    <row r="226" spans="1:9" s="157" customFormat="1" ht="15.6" x14ac:dyDescent="0.3">
      <c r="A226" s="33"/>
      <c r="B226" s="33"/>
      <c r="C226" s="33"/>
      <c r="D226" s="33"/>
      <c r="E226" s="33"/>
      <c r="F226" s="33"/>
      <c r="G226" s="33"/>
      <c r="H226" s="33"/>
      <c r="I226" s="33"/>
    </row>
    <row r="227" spans="1:9" s="157" customFormat="1" ht="15.6" x14ac:dyDescent="0.3">
      <c r="A227" s="33"/>
      <c r="B227" s="33"/>
      <c r="C227" s="33"/>
      <c r="D227" s="33"/>
      <c r="E227" s="33"/>
      <c r="F227" s="33"/>
      <c r="G227" s="33"/>
      <c r="H227" s="33"/>
      <c r="I227" s="33"/>
    </row>
    <row r="228" spans="1:9" s="157" customFormat="1" ht="15.6" x14ac:dyDescent="0.3">
      <c r="A228" s="33"/>
      <c r="B228" s="33"/>
      <c r="C228" s="33"/>
      <c r="D228" s="33"/>
      <c r="E228" s="33"/>
      <c r="F228" s="33"/>
      <c r="G228" s="33"/>
      <c r="H228" s="33"/>
      <c r="I228" s="33"/>
    </row>
    <row r="229" spans="1:9" s="157" customFormat="1" ht="15.6" x14ac:dyDescent="0.3">
      <c r="A229" s="33"/>
      <c r="B229" s="33"/>
      <c r="C229" s="33"/>
      <c r="D229" s="33"/>
      <c r="E229" s="33"/>
      <c r="F229" s="33"/>
      <c r="G229" s="33"/>
      <c r="H229" s="33"/>
      <c r="I229" s="33"/>
    </row>
    <row r="230" spans="1:9" s="157" customFormat="1" x14ac:dyDescent="0.3"/>
    <row r="231" spans="1:9" s="157" customFormat="1" x14ac:dyDescent="0.3"/>
    <row r="232" spans="1:9" s="157" customFormat="1" x14ac:dyDescent="0.3"/>
    <row r="233" spans="1:9" s="157" customFormat="1" x14ac:dyDescent="0.3"/>
    <row r="234" spans="1:9" s="157" customFormat="1" x14ac:dyDescent="0.3"/>
    <row r="235" spans="1:9" s="157" customFormat="1" x14ac:dyDescent="0.3"/>
    <row r="236" spans="1:9" s="157" customFormat="1" x14ac:dyDescent="0.3"/>
    <row r="237" spans="1:9" s="157" customFormat="1" x14ac:dyDescent="0.3"/>
    <row r="238" spans="1:9" s="157" customFormat="1" x14ac:dyDescent="0.3"/>
    <row r="239" spans="1:9" s="157" customFormat="1" x14ac:dyDescent="0.3"/>
    <row r="240" spans="1:9" s="157" customFormat="1" x14ac:dyDescent="0.3"/>
    <row r="241" s="157" customFormat="1" x14ac:dyDescent="0.3"/>
    <row r="242" s="157" customFormat="1" x14ac:dyDescent="0.3"/>
    <row r="243" s="157" customFormat="1" x14ac:dyDescent="0.3"/>
    <row r="244" s="157" customFormat="1" x14ac:dyDescent="0.3"/>
    <row r="245" s="157" customFormat="1" x14ac:dyDescent="0.3"/>
    <row r="246" s="157" customFormat="1" x14ac:dyDescent="0.3"/>
    <row r="247" s="157" customFormat="1" x14ac:dyDescent="0.3"/>
    <row r="248" s="157" customFormat="1" x14ac:dyDescent="0.3"/>
    <row r="249" s="157" customFormat="1" x14ac:dyDescent="0.3"/>
    <row r="250" s="157" customFormat="1" x14ac:dyDescent="0.3"/>
    <row r="251" s="157" customFormat="1" x14ac:dyDescent="0.3"/>
    <row r="252" s="157" customFormat="1" x14ac:dyDescent="0.3"/>
    <row r="253" s="157" customFormat="1" x14ac:dyDescent="0.3"/>
    <row r="254" s="157" customFormat="1" x14ac:dyDescent="0.3"/>
    <row r="255" s="157" customFormat="1" x14ac:dyDescent="0.3"/>
    <row r="256" s="157" customFormat="1" x14ac:dyDescent="0.3"/>
    <row r="257" s="157" customFormat="1" x14ac:dyDescent="0.3"/>
    <row r="258" s="157" customFormat="1" x14ac:dyDescent="0.3"/>
    <row r="259" s="157" customFormat="1" x14ac:dyDescent="0.3"/>
    <row r="260" s="157" customFormat="1" x14ac:dyDescent="0.3"/>
    <row r="261" s="157" customFormat="1" x14ac:dyDescent="0.3"/>
    <row r="262" s="157" customFormat="1" x14ac:dyDescent="0.3"/>
    <row r="263" s="157" customFormat="1" x14ac:dyDescent="0.3"/>
    <row r="264" s="157" customFormat="1" x14ac:dyDescent="0.3"/>
    <row r="265" s="157" customFormat="1" x14ac:dyDescent="0.3"/>
    <row r="266" s="157" customFormat="1" x14ac:dyDescent="0.3"/>
    <row r="267" s="157" customFormat="1" x14ac:dyDescent="0.3"/>
    <row r="268" s="157" customFormat="1" x14ac:dyDescent="0.3"/>
    <row r="269" s="157" customFormat="1" x14ac:dyDescent="0.3"/>
    <row r="270" s="157" customFormat="1" x14ac:dyDescent="0.3"/>
    <row r="271" s="157" customFormat="1" x14ac:dyDescent="0.3"/>
    <row r="272" s="157" customFormat="1" x14ac:dyDescent="0.3"/>
    <row r="273" s="157" customFormat="1" x14ac:dyDescent="0.3"/>
    <row r="274" s="157" customFormat="1" x14ac:dyDescent="0.3"/>
    <row r="275" s="157" customFormat="1" x14ac:dyDescent="0.3"/>
    <row r="276" s="157" customFormat="1" x14ac:dyDescent="0.3"/>
    <row r="277" s="157" customFormat="1" x14ac:dyDescent="0.3"/>
    <row r="278" s="157" customFormat="1" x14ac:dyDescent="0.3"/>
    <row r="279" s="157" customFormat="1" x14ac:dyDescent="0.3"/>
    <row r="280" s="157" customFormat="1" x14ac:dyDescent="0.3"/>
    <row r="281" s="157" customFormat="1" x14ac:dyDescent="0.3"/>
    <row r="282" s="157" customFormat="1" x14ac:dyDescent="0.3"/>
    <row r="283" s="157" customFormat="1" x14ac:dyDescent="0.3"/>
    <row r="284" s="157" customFormat="1" x14ac:dyDescent="0.3"/>
    <row r="285" s="157" customFormat="1" x14ac:dyDescent="0.3"/>
    <row r="286" s="157" customFormat="1" x14ac:dyDescent="0.3"/>
    <row r="287" s="157" customFormat="1" x14ac:dyDescent="0.3"/>
    <row r="288" s="157" customFormat="1" x14ac:dyDescent="0.3"/>
    <row r="289" s="157" customFormat="1" x14ac:dyDescent="0.3"/>
    <row r="290" s="157" customFormat="1" x14ac:dyDescent="0.3"/>
    <row r="291" s="157" customFormat="1" x14ac:dyDescent="0.3"/>
    <row r="292" s="157" customFormat="1" x14ac:dyDescent="0.3"/>
    <row r="293" s="157" customFormat="1" x14ac:dyDescent="0.3"/>
    <row r="294" s="157" customFormat="1" x14ac:dyDescent="0.3"/>
    <row r="295" s="157" customFormat="1" x14ac:dyDescent="0.3"/>
    <row r="296" s="157" customFormat="1" x14ac:dyDescent="0.3"/>
    <row r="297" s="157" customFormat="1" x14ac:dyDescent="0.3"/>
    <row r="298" s="157" customFormat="1" x14ac:dyDescent="0.3"/>
    <row r="299" s="157" customFormat="1" x14ac:dyDescent="0.3"/>
    <row r="300" s="157" customFormat="1" x14ac:dyDescent="0.3"/>
    <row r="301" s="157" customFormat="1" x14ac:dyDescent="0.3"/>
    <row r="302" s="157" customFormat="1" x14ac:dyDescent="0.3"/>
    <row r="303" s="157" customFormat="1" x14ac:dyDescent="0.3"/>
    <row r="304" s="157" customFormat="1" x14ac:dyDescent="0.3"/>
    <row r="305" s="157" customFormat="1" x14ac:dyDescent="0.3"/>
    <row r="306" s="157" customFormat="1" x14ac:dyDescent="0.3"/>
    <row r="307" s="157" customFormat="1" x14ac:dyDescent="0.3"/>
    <row r="308" s="157" customFormat="1" x14ac:dyDescent="0.3"/>
    <row r="309" s="157" customFormat="1" x14ac:dyDescent="0.3"/>
    <row r="310" s="157" customFormat="1" x14ac:dyDescent="0.3"/>
    <row r="311" s="157" customFormat="1" x14ac:dyDescent="0.3"/>
    <row r="312" s="157" customFormat="1" x14ac:dyDescent="0.3"/>
    <row r="313" s="157" customFormat="1" x14ac:dyDescent="0.3"/>
    <row r="314" s="157" customFormat="1" x14ac:dyDescent="0.3"/>
    <row r="315" s="157" customFormat="1" x14ac:dyDescent="0.3"/>
    <row r="316" s="157" customFormat="1" x14ac:dyDescent="0.3"/>
    <row r="317" s="157" customFormat="1" x14ac:dyDescent="0.3"/>
    <row r="318" s="157" customFormat="1" x14ac:dyDescent="0.3"/>
    <row r="319" s="157" customFormat="1" x14ac:dyDescent="0.3"/>
    <row r="320" s="157" customFormat="1" x14ac:dyDescent="0.3"/>
    <row r="321" s="157" customFormat="1" x14ac:dyDescent="0.3"/>
    <row r="322" s="157" customFormat="1" x14ac:dyDescent="0.3"/>
    <row r="323" s="157" customFormat="1" x14ac:dyDescent="0.3"/>
    <row r="324" s="157" customFormat="1" x14ac:dyDescent="0.3"/>
    <row r="325" s="157" customFormat="1" x14ac:dyDescent="0.3"/>
    <row r="326" s="157" customFormat="1" x14ac:dyDescent="0.3"/>
    <row r="327" s="157" customFormat="1" x14ac:dyDescent="0.3"/>
    <row r="328" s="157" customFormat="1" x14ac:dyDescent="0.3"/>
    <row r="329" s="157" customFormat="1" x14ac:dyDescent="0.3"/>
    <row r="330" s="157" customFormat="1" x14ac:dyDescent="0.3"/>
    <row r="331" s="157" customFormat="1" x14ac:dyDescent="0.3"/>
    <row r="332" s="157" customFormat="1" x14ac:dyDescent="0.3"/>
    <row r="333" s="157" customFormat="1" x14ac:dyDescent="0.3"/>
    <row r="334" s="157" customFormat="1" x14ac:dyDescent="0.3"/>
    <row r="335" s="157" customFormat="1" x14ac:dyDescent="0.3"/>
    <row r="336" s="157" customFormat="1" x14ac:dyDescent="0.3"/>
    <row r="337" s="157" customFormat="1" x14ac:dyDescent="0.3"/>
    <row r="338" s="157" customFormat="1" x14ac:dyDescent="0.3"/>
    <row r="339" s="157" customFormat="1" x14ac:dyDescent="0.3"/>
    <row r="340" s="157" customFormat="1" x14ac:dyDescent="0.3"/>
    <row r="341" s="157" customFormat="1" x14ac:dyDescent="0.3"/>
    <row r="342" s="157" customFormat="1" x14ac:dyDescent="0.3"/>
    <row r="343" s="157" customFormat="1" x14ac:dyDescent="0.3"/>
    <row r="344" s="157" customFormat="1" x14ac:dyDescent="0.3"/>
    <row r="345" s="157" customFormat="1" x14ac:dyDescent="0.3"/>
    <row r="346" s="157" customFormat="1" x14ac:dyDescent="0.3"/>
    <row r="347" s="157" customFormat="1" x14ac:dyDescent="0.3"/>
    <row r="348" s="157" customFormat="1" x14ac:dyDescent="0.3"/>
    <row r="349" s="157" customFormat="1" x14ac:dyDescent="0.3"/>
    <row r="350" s="157" customFormat="1" x14ac:dyDescent="0.3"/>
    <row r="351" s="157" customFormat="1" x14ac:dyDescent="0.3"/>
    <row r="352" s="157" customFormat="1" x14ac:dyDescent="0.3"/>
    <row r="353" s="157" customFormat="1" x14ac:dyDescent="0.3"/>
    <row r="354" s="157" customFormat="1" x14ac:dyDescent="0.3"/>
    <row r="355" s="157" customFormat="1" x14ac:dyDescent="0.3"/>
    <row r="356" s="157" customFormat="1" x14ac:dyDescent="0.3"/>
    <row r="357" s="157" customFormat="1" x14ac:dyDescent="0.3"/>
    <row r="358" s="157" customFormat="1" x14ac:dyDescent="0.3"/>
    <row r="359" s="157" customFormat="1" x14ac:dyDescent="0.3"/>
    <row r="360" s="157" customFormat="1" x14ac:dyDescent="0.3"/>
    <row r="361" s="157" customFormat="1" x14ac:dyDescent="0.3"/>
    <row r="362" s="157" customFormat="1" x14ac:dyDescent="0.3"/>
    <row r="363" s="157" customFormat="1" x14ac:dyDescent="0.3"/>
    <row r="364" s="157" customFormat="1" x14ac:dyDescent="0.3"/>
    <row r="365" s="157" customFormat="1" x14ac:dyDescent="0.3"/>
    <row r="366" s="157" customFormat="1" x14ac:dyDescent="0.3"/>
    <row r="367" s="157" customFormat="1" x14ac:dyDescent="0.3"/>
    <row r="368" s="157" customFormat="1" x14ac:dyDescent="0.3"/>
    <row r="369" s="157" customFormat="1" x14ac:dyDescent="0.3"/>
    <row r="370" s="157" customFormat="1" x14ac:dyDescent="0.3"/>
    <row r="371" s="157" customFormat="1" x14ac:dyDescent="0.3"/>
    <row r="372" s="157" customFormat="1" x14ac:dyDescent="0.3"/>
    <row r="373" s="157" customFormat="1" x14ac:dyDescent="0.3"/>
    <row r="374" s="157" customFormat="1" x14ac:dyDescent="0.3"/>
    <row r="375" s="157" customFormat="1" x14ac:dyDescent="0.3"/>
    <row r="376" s="157" customFormat="1" x14ac:dyDescent="0.3"/>
    <row r="377" s="157" customFormat="1" x14ac:dyDescent="0.3"/>
    <row r="378" s="157" customFormat="1" x14ac:dyDescent="0.3"/>
    <row r="379" s="157" customFormat="1" x14ac:dyDescent="0.3"/>
    <row r="380" s="157" customFormat="1" x14ac:dyDescent="0.3"/>
    <row r="381" s="157" customFormat="1" x14ac:dyDescent="0.3"/>
    <row r="382" s="157" customFormat="1" x14ac:dyDescent="0.3"/>
    <row r="383" s="157" customFormat="1" x14ac:dyDescent="0.3"/>
    <row r="384" s="157" customFormat="1" x14ac:dyDescent="0.3"/>
    <row r="385" s="157" customFormat="1" x14ac:dyDescent="0.3"/>
    <row r="386" s="157" customFormat="1" x14ac:dyDescent="0.3"/>
    <row r="387" s="157" customFormat="1" x14ac:dyDescent="0.3"/>
    <row r="388" s="157" customFormat="1" x14ac:dyDescent="0.3"/>
    <row r="389" s="157" customFormat="1" x14ac:dyDescent="0.3"/>
    <row r="390" s="157" customFormat="1" x14ac:dyDescent="0.3"/>
    <row r="391" s="157" customFormat="1" x14ac:dyDescent="0.3"/>
    <row r="392" s="157" customFormat="1" x14ac:dyDescent="0.3"/>
    <row r="393" s="157" customFormat="1" x14ac:dyDescent="0.3"/>
    <row r="394" s="157" customFormat="1" x14ac:dyDescent="0.3"/>
    <row r="395" s="157" customFormat="1" x14ac:dyDescent="0.3"/>
    <row r="396" s="157" customFormat="1" x14ac:dyDescent="0.3"/>
    <row r="397" s="157" customFormat="1" x14ac:dyDescent="0.3"/>
    <row r="398" s="157" customFormat="1" x14ac:dyDescent="0.3"/>
    <row r="399" s="157" customFormat="1" x14ac:dyDescent="0.3"/>
    <row r="400" s="157" customFormat="1" x14ac:dyDescent="0.3"/>
    <row r="401" s="157" customFormat="1" x14ac:dyDescent="0.3"/>
    <row r="402" s="157" customFormat="1" x14ac:dyDescent="0.3"/>
    <row r="403" s="157" customFormat="1" x14ac:dyDescent="0.3"/>
    <row r="404" s="157" customFormat="1" x14ac:dyDescent="0.3"/>
    <row r="405" s="157" customFormat="1" x14ac:dyDescent="0.3"/>
    <row r="406" s="157" customFormat="1" x14ac:dyDescent="0.3"/>
    <row r="407" s="157" customFormat="1" x14ac:dyDescent="0.3"/>
    <row r="408" s="157" customFormat="1" x14ac:dyDescent="0.3"/>
    <row r="409" s="157" customFormat="1" x14ac:dyDescent="0.3"/>
    <row r="410" s="157" customFormat="1" x14ac:dyDescent="0.3"/>
    <row r="411" s="157" customFormat="1" x14ac:dyDescent="0.3"/>
    <row r="412" s="157" customFormat="1" x14ac:dyDescent="0.3"/>
    <row r="413" s="157" customFormat="1" x14ac:dyDescent="0.3"/>
    <row r="414" s="157" customFormat="1" x14ac:dyDescent="0.3"/>
    <row r="415" s="157" customFormat="1" x14ac:dyDescent="0.3"/>
    <row r="416" s="157" customFormat="1" x14ac:dyDescent="0.3"/>
    <row r="417" s="157" customFormat="1" x14ac:dyDescent="0.3"/>
    <row r="418" s="157" customFormat="1" x14ac:dyDescent="0.3"/>
    <row r="419" s="157" customFormat="1" x14ac:dyDescent="0.3"/>
    <row r="420" s="157" customFormat="1" x14ac:dyDescent="0.3"/>
    <row r="421" s="157" customFormat="1" x14ac:dyDescent="0.3"/>
    <row r="422" s="157" customFormat="1" x14ac:dyDescent="0.3"/>
    <row r="423" s="157" customFormat="1" x14ac:dyDescent="0.3"/>
    <row r="424" s="157" customFormat="1" x14ac:dyDescent="0.3"/>
    <row r="425" s="157" customFormat="1" x14ac:dyDescent="0.3"/>
    <row r="426" s="157" customFormat="1" x14ac:dyDescent="0.3"/>
    <row r="427" s="157" customFormat="1" x14ac:dyDescent="0.3"/>
    <row r="428" s="157" customFormat="1" x14ac:dyDescent="0.3"/>
    <row r="429" s="157" customFormat="1" x14ac:dyDescent="0.3"/>
    <row r="430" s="157" customFormat="1" x14ac:dyDescent="0.3"/>
    <row r="431" s="157" customFormat="1" x14ac:dyDescent="0.3"/>
    <row r="432" s="157" customFormat="1" x14ac:dyDescent="0.3"/>
    <row r="433" s="157" customFormat="1" x14ac:dyDescent="0.3"/>
    <row r="434" s="157" customFormat="1" x14ac:dyDescent="0.3"/>
    <row r="435" s="157" customFormat="1" x14ac:dyDescent="0.3"/>
    <row r="436" s="157" customFormat="1" x14ac:dyDescent="0.3"/>
    <row r="437" s="157" customFormat="1" x14ac:dyDescent="0.3"/>
    <row r="438" s="157" customFormat="1" x14ac:dyDescent="0.3"/>
    <row r="439" s="157" customFormat="1" x14ac:dyDescent="0.3"/>
    <row r="440" s="157" customFormat="1" x14ac:dyDescent="0.3"/>
    <row r="441" s="157" customFormat="1" x14ac:dyDescent="0.3"/>
    <row r="442" s="157" customFormat="1" x14ac:dyDescent="0.3"/>
    <row r="443" s="157" customFormat="1" x14ac:dyDescent="0.3"/>
    <row r="444" s="157" customFormat="1" x14ac:dyDescent="0.3"/>
    <row r="445" s="157" customFormat="1" x14ac:dyDescent="0.3"/>
    <row r="446" s="157" customFormat="1" x14ac:dyDescent="0.3"/>
    <row r="447" s="157" customFormat="1" x14ac:dyDescent="0.3"/>
    <row r="448" s="157" customFormat="1" x14ac:dyDescent="0.3"/>
    <row r="449" s="157" customFormat="1" x14ac:dyDescent="0.3"/>
    <row r="450" s="157" customFormat="1" x14ac:dyDescent="0.3"/>
    <row r="451" s="157" customFormat="1" x14ac:dyDescent="0.3"/>
    <row r="452" s="157" customFormat="1" x14ac:dyDescent="0.3"/>
    <row r="453" s="157" customFormat="1" x14ac:dyDescent="0.3"/>
    <row r="454" s="157" customFormat="1" x14ac:dyDescent="0.3"/>
    <row r="455" s="157" customFormat="1" x14ac:dyDescent="0.3"/>
    <row r="456" s="157" customFormat="1" x14ac:dyDescent="0.3"/>
    <row r="457" s="157" customFormat="1" x14ac:dyDescent="0.3"/>
    <row r="458" s="157" customFormat="1" x14ac:dyDescent="0.3"/>
    <row r="459" s="157" customFormat="1" x14ac:dyDescent="0.3"/>
    <row r="460" s="157" customFormat="1" x14ac:dyDescent="0.3"/>
    <row r="461" s="157" customFormat="1" x14ac:dyDescent="0.3"/>
    <row r="462" s="157" customFormat="1" x14ac:dyDescent="0.3"/>
    <row r="463" s="157" customFormat="1" x14ac:dyDescent="0.3"/>
    <row r="464" s="157" customFormat="1" x14ac:dyDescent="0.3"/>
    <row r="465" s="157" customFormat="1" x14ac:dyDescent="0.3"/>
    <row r="466" s="157" customFormat="1" x14ac:dyDescent="0.3"/>
    <row r="467" s="157" customFormat="1" x14ac:dyDescent="0.3"/>
    <row r="468" s="157" customFormat="1" x14ac:dyDescent="0.3"/>
    <row r="469" s="157" customFormat="1" x14ac:dyDescent="0.3"/>
    <row r="470" s="157" customFormat="1" x14ac:dyDescent="0.3"/>
    <row r="471" s="157" customFormat="1" x14ac:dyDescent="0.3"/>
    <row r="472" s="157" customFormat="1" x14ac:dyDescent="0.3"/>
    <row r="473" s="157" customFormat="1" x14ac:dyDescent="0.3"/>
    <row r="474" s="157" customFormat="1" x14ac:dyDescent="0.3"/>
    <row r="475" s="157" customFormat="1" x14ac:dyDescent="0.3"/>
    <row r="476" s="157" customFormat="1" x14ac:dyDescent="0.3"/>
    <row r="477" s="157" customFormat="1" x14ac:dyDescent="0.3"/>
    <row r="478" s="157" customFormat="1" x14ac:dyDescent="0.3"/>
    <row r="479" s="157" customFormat="1" x14ac:dyDescent="0.3"/>
    <row r="480" s="157" customFormat="1" x14ac:dyDescent="0.3"/>
    <row r="481" s="157" customFormat="1" x14ac:dyDescent="0.3"/>
    <row r="482" s="157" customFormat="1" x14ac:dyDescent="0.3"/>
    <row r="483" s="157" customFormat="1" x14ac:dyDescent="0.3"/>
    <row r="484" s="157" customFormat="1" x14ac:dyDescent="0.3"/>
    <row r="485" s="157" customFormat="1" x14ac:dyDescent="0.3"/>
    <row r="486" s="157" customFormat="1" x14ac:dyDescent="0.3"/>
    <row r="487" s="157" customFormat="1" x14ac:dyDescent="0.3"/>
    <row r="488" s="157" customFormat="1" x14ac:dyDescent="0.3"/>
    <row r="489" s="157" customFormat="1" x14ac:dyDescent="0.3"/>
    <row r="490" s="157" customFormat="1" x14ac:dyDescent="0.3"/>
    <row r="491" s="157" customFormat="1" x14ac:dyDescent="0.3"/>
    <row r="492" s="157" customFormat="1" x14ac:dyDescent="0.3"/>
    <row r="493" s="157" customFormat="1" x14ac:dyDescent="0.3"/>
    <row r="494" s="157" customFormat="1" x14ac:dyDescent="0.3"/>
    <row r="495" s="157" customFormat="1" x14ac:dyDescent="0.3"/>
    <row r="496" s="157" customFormat="1" x14ac:dyDescent="0.3"/>
    <row r="497" s="157" customFormat="1" x14ac:dyDescent="0.3"/>
    <row r="498" s="157" customFormat="1" x14ac:dyDescent="0.3"/>
    <row r="499" s="157" customFormat="1" x14ac:dyDescent="0.3"/>
    <row r="500" s="157" customFormat="1" x14ac:dyDescent="0.3"/>
    <row r="501" s="157" customFormat="1" x14ac:dyDescent="0.3"/>
    <row r="502" s="157" customFormat="1" x14ac:dyDescent="0.3"/>
    <row r="503" s="157" customFormat="1" x14ac:dyDescent="0.3"/>
    <row r="504" s="157" customFormat="1" x14ac:dyDescent="0.3"/>
    <row r="505" s="157" customFormat="1" x14ac:dyDescent="0.3"/>
    <row r="506" s="157" customFormat="1" x14ac:dyDescent="0.3"/>
    <row r="507" s="157" customFormat="1" x14ac:dyDescent="0.3"/>
    <row r="508" s="157" customFormat="1" x14ac:dyDescent="0.3"/>
    <row r="509" s="157" customFormat="1" x14ac:dyDescent="0.3"/>
    <row r="510" s="157" customFormat="1" x14ac:dyDescent="0.3"/>
    <row r="511" s="157" customFormat="1" x14ac:dyDescent="0.3"/>
    <row r="512" s="157" customFormat="1" x14ac:dyDescent="0.3"/>
    <row r="513" s="157" customFormat="1" x14ac:dyDescent="0.3"/>
    <row r="514" s="157" customFormat="1" x14ac:dyDescent="0.3"/>
    <row r="515" s="157" customFormat="1" x14ac:dyDescent="0.3"/>
    <row r="516" s="157" customFormat="1" x14ac:dyDescent="0.3"/>
    <row r="517" s="157" customFormat="1" x14ac:dyDescent="0.3"/>
    <row r="518" s="157" customFormat="1" x14ac:dyDescent="0.3"/>
    <row r="519" s="157" customFormat="1" x14ac:dyDescent="0.3"/>
    <row r="520" s="157" customFormat="1" x14ac:dyDescent="0.3"/>
    <row r="521" s="157" customFormat="1" x14ac:dyDescent="0.3"/>
    <row r="522" s="157" customFormat="1" x14ac:dyDescent="0.3"/>
    <row r="523" s="157" customFormat="1" x14ac:dyDescent="0.3"/>
    <row r="524" s="157" customFormat="1" x14ac:dyDescent="0.3"/>
    <row r="525" s="157" customFormat="1" x14ac:dyDescent="0.3"/>
    <row r="526" s="157" customFormat="1" x14ac:dyDescent="0.3"/>
    <row r="527" s="157" customFormat="1" x14ac:dyDescent="0.3"/>
    <row r="528" s="157" customFormat="1" x14ac:dyDescent="0.3"/>
    <row r="529" s="157" customFormat="1" x14ac:dyDescent="0.3"/>
    <row r="530" s="157" customFormat="1" x14ac:dyDescent="0.3"/>
    <row r="531" s="157" customFormat="1" x14ac:dyDescent="0.3"/>
    <row r="532" s="157" customFormat="1" x14ac:dyDescent="0.3"/>
    <row r="533" s="157" customFormat="1" x14ac:dyDescent="0.3"/>
    <row r="534" s="157" customFormat="1" x14ac:dyDescent="0.3"/>
    <row r="535" s="157" customFormat="1" x14ac:dyDescent="0.3"/>
    <row r="536" s="157" customFormat="1" x14ac:dyDescent="0.3"/>
    <row r="537" s="157" customFormat="1" x14ac:dyDescent="0.3"/>
    <row r="538" s="157" customFormat="1" x14ac:dyDescent="0.3"/>
    <row r="539" s="157" customFormat="1" x14ac:dyDescent="0.3"/>
    <row r="540" s="157" customFormat="1" x14ac:dyDescent="0.3"/>
    <row r="541" s="157" customFormat="1" x14ac:dyDescent="0.3"/>
    <row r="542" s="157" customFormat="1" x14ac:dyDescent="0.3"/>
    <row r="543" s="157" customFormat="1" x14ac:dyDescent="0.3"/>
    <row r="544" s="157" customFormat="1" x14ac:dyDescent="0.3"/>
    <row r="545" s="157" customFormat="1" x14ac:dyDescent="0.3"/>
    <row r="546" s="157" customFormat="1" x14ac:dyDescent="0.3"/>
    <row r="547" s="157" customFormat="1" x14ac:dyDescent="0.3"/>
    <row r="548" s="157" customFormat="1" x14ac:dyDescent="0.3"/>
    <row r="549" s="157" customFormat="1" x14ac:dyDescent="0.3"/>
    <row r="550" s="157" customFormat="1" x14ac:dyDescent="0.3"/>
    <row r="551" s="157" customFormat="1" x14ac:dyDescent="0.3"/>
    <row r="552" s="157" customFormat="1" x14ac:dyDescent="0.3"/>
    <row r="553" s="157" customFormat="1" x14ac:dyDescent="0.3"/>
    <row r="554" s="157" customFormat="1" x14ac:dyDescent="0.3"/>
    <row r="555" s="157" customFormat="1" x14ac:dyDescent="0.3"/>
    <row r="556" s="157" customFormat="1" x14ac:dyDescent="0.3"/>
    <row r="557" s="157" customFormat="1" x14ac:dyDescent="0.3"/>
    <row r="558" s="157" customFormat="1" x14ac:dyDescent="0.3"/>
    <row r="559" s="157" customFormat="1" x14ac:dyDescent="0.3"/>
    <row r="560" s="157" customFormat="1" x14ac:dyDescent="0.3"/>
    <row r="561" s="157" customFormat="1" x14ac:dyDescent="0.3"/>
    <row r="562" s="157" customFormat="1" x14ac:dyDescent="0.3"/>
    <row r="563" s="157" customFormat="1" x14ac:dyDescent="0.3"/>
    <row r="564" s="157" customFormat="1" x14ac:dyDescent="0.3"/>
    <row r="565" s="157" customFormat="1" x14ac:dyDescent="0.3"/>
    <row r="566" s="157" customFormat="1" x14ac:dyDescent="0.3"/>
    <row r="567" s="157" customFormat="1" x14ac:dyDescent="0.3"/>
    <row r="568" s="157" customFormat="1" x14ac:dyDescent="0.3"/>
    <row r="569" s="157" customFormat="1" x14ac:dyDescent="0.3"/>
    <row r="570" s="157" customFormat="1" x14ac:dyDescent="0.3"/>
    <row r="571" s="157" customFormat="1" x14ac:dyDescent="0.3"/>
    <row r="572" s="157" customFormat="1" x14ac:dyDescent="0.3"/>
    <row r="573" s="157" customFormat="1" x14ac:dyDescent="0.3"/>
    <row r="574" s="157" customFormat="1" x14ac:dyDescent="0.3"/>
    <row r="575" s="157" customFormat="1" x14ac:dyDescent="0.3"/>
    <row r="576" s="157" customFormat="1" x14ac:dyDescent="0.3"/>
    <row r="577" s="157" customFormat="1" x14ac:dyDescent="0.3"/>
    <row r="578" s="157" customFormat="1" x14ac:dyDescent="0.3"/>
    <row r="579" s="157" customFormat="1" x14ac:dyDescent="0.3"/>
    <row r="580" s="157" customFormat="1" x14ac:dyDescent="0.3"/>
    <row r="581" s="157" customFormat="1" x14ac:dyDescent="0.3"/>
    <row r="582" s="157" customFormat="1" x14ac:dyDescent="0.3"/>
    <row r="583" s="157" customFormat="1" x14ac:dyDescent="0.3"/>
    <row r="584" s="157" customFormat="1" x14ac:dyDescent="0.3"/>
    <row r="585" s="157" customFormat="1" x14ac:dyDescent="0.3"/>
    <row r="586" s="157" customFormat="1" x14ac:dyDescent="0.3"/>
    <row r="587" s="157" customFormat="1" x14ac:dyDescent="0.3"/>
    <row r="588" s="157" customFormat="1" x14ac:dyDescent="0.3"/>
    <row r="589" s="157" customFormat="1" x14ac:dyDescent="0.3"/>
    <row r="590" s="157" customFormat="1" x14ac:dyDescent="0.3"/>
    <row r="591" s="157" customFormat="1" x14ac:dyDescent="0.3"/>
    <row r="592" s="157" customFormat="1" x14ac:dyDescent="0.3"/>
    <row r="593" s="157" customFormat="1" x14ac:dyDescent="0.3"/>
    <row r="594" s="157" customFormat="1" x14ac:dyDescent="0.3"/>
    <row r="595" s="157" customFormat="1" x14ac:dyDescent="0.3"/>
    <row r="596" s="157" customFormat="1" x14ac:dyDescent="0.3"/>
    <row r="597" s="157" customFormat="1" x14ac:dyDescent="0.3"/>
    <row r="598" s="157" customFormat="1" x14ac:dyDescent="0.3"/>
    <row r="599" s="157" customFormat="1" x14ac:dyDescent="0.3"/>
    <row r="600" s="157" customFormat="1" x14ac:dyDescent="0.3"/>
    <row r="601" s="157" customFormat="1" x14ac:dyDescent="0.3"/>
    <row r="602" s="157" customFormat="1" x14ac:dyDescent="0.3"/>
    <row r="603" s="157" customFormat="1" x14ac:dyDescent="0.3"/>
    <row r="604" s="157" customFormat="1" x14ac:dyDescent="0.3"/>
    <row r="605" s="157" customFormat="1" x14ac:dyDescent="0.3"/>
    <row r="606" s="157" customFormat="1" x14ac:dyDescent="0.3"/>
    <row r="607" s="157" customFormat="1" x14ac:dyDescent="0.3"/>
    <row r="608" s="157" customFormat="1" x14ac:dyDescent="0.3"/>
    <row r="609" s="157" customFormat="1" x14ac:dyDescent="0.3"/>
    <row r="610" s="157" customFormat="1" x14ac:dyDescent="0.3"/>
    <row r="611" s="157" customFormat="1" x14ac:dyDescent="0.3"/>
    <row r="612" s="157" customFormat="1" x14ac:dyDescent="0.3"/>
    <row r="613" s="157" customFormat="1" x14ac:dyDescent="0.3"/>
    <row r="614" s="157" customFormat="1" x14ac:dyDescent="0.3"/>
    <row r="615" s="157" customFormat="1" x14ac:dyDescent="0.3"/>
    <row r="616" s="157" customFormat="1" x14ac:dyDescent="0.3"/>
    <row r="617" s="157" customFormat="1" x14ac:dyDescent="0.3"/>
    <row r="618" s="157" customFormat="1" x14ac:dyDescent="0.3"/>
    <row r="619" s="157" customFormat="1" x14ac:dyDescent="0.3"/>
    <row r="620" s="157" customFormat="1" x14ac:dyDescent="0.3"/>
    <row r="621" s="157" customFormat="1" x14ac:dyDescent="0.3"/>
    <row r="622" s="157" customFormat="1" x14ac:dyDescent="0.3"/>
    <row r="623" s="157" customFormat="1" x14ac:dyDescent="0.3"/>
    <row r="624" s="157" customFormat="1" x14ac:dyDescent="0.3"/>
    <row r="625" s="157" customFormat="1" x14ac:dyDescent="0.3"/>
    <row r="626" s="157" customFormat="1" x14ac:dyDescent="0.3"/>
    <row r="627" s="157" customFormat="1" x14ac:dyDescent="0.3"/>
    <row r="628" s="157" customFormat="1" x14ac:dyDescent="0.3"/>
    <row r="629" s="157" customFormat="1" x14ac:dyDescent="0.3"/>
    <row r="630" s="157" customFormat="1" x14ac:dyDescent="0.3"/>
    <row r="631" s="157" customFormat="1" x14ac:dyDescent="0.3"/>
    <row r="632" s="157" customFormat="1" x14ac:dyDescent="0.3"/>
    <row r="633" s="157" customFormat="1" x14ac:dyDescent="0.3"/>
    <row r="634" s="157" customFormat="1" x14ac:dyDescent="0.3"/>
    <row r="635" s="157" customFormat="1" x14ac:dyDescent="0.3"/>
    <row r="636" s="157" customFormat="1" x14ac:dyDescent="0.3"/>
    <row r="637" s="157" customFormat="1" x14ac:dyDescent="0.3"/>
    <row r="638" s="157" customFormat="1" x14ac:dyDescent="0.3"/>
    <row r="639" s="157" customFormat="1" x14ac:dyDescent="0.3"/>
    <row r="640" s="157" customFormat="1" x14ac:dyDescent="0.3"/>
    <row r="641" s="157" customFormat="1" x14ac:dyDescent="0.3"/>
    <row r="642" s="157" customFormat="1" x14ac:dyDescent="0.3"/>
    <row r="643" s="157" customFormat="1" x14ac:dyDescent="0.3"/>
    <row r="644" s="157" customFormat="1" x14ac:dyDescent="0.3"/>
    <row r="645" s="157" customFormat="1" x14ac:dyDescent="0.3"/>
    <row r="646" s="157" customFormat="1" x14ac:dyDescent="0.3"/>
    <row r="647" s="157" customFormat="1" x14ac:dyDescent="0.3"/>
    <row r="648" s="157" customFormat="1" x14ac:dyDescent="0.3"/>
    <row r="649" s="157" customFormat="1" x14ac:dyDescent="0.3"/>
    <row r="650" s="157" customFormat="1" x14ac:dyDescent="0.3"/>
    <row r="651" s="157" customFormat="1" x14ac:dyDescent="0.3"/>
    <row r="652" s="157" customFormat="1" x14ac:dyDescent="0.3"/>
    <row r="653" s="157" customFormat="1" x14ac:dyDescent="0.3"/>
    <row r="654" s="157" customFormat="1" x14ac:dyDescent="0.3"/>
    <row r="655" s="157" customFormat="1" x14ac:dyDescent="0.3"/>
    <row r="656" s="157" customFormat="1" x14ac:dyDescent="0.3"/>
    <row r="657" s="157" customFormat="1" x14ac:dyDescent="0.3"/>
    <row r="658" s="157" customFormat="1" x14ac:dyDescent="0.3"/>
    <row r="659" s="157" customFormat="1" x14ac:dyDescent="0.3"/>
    <row r="660" s="157" customFormat="1" x14ac:dyDescent="0.3"/>
    <row r="661" s="157" customFormat="1" x14ac:dyDescent="0.3"/>
    <row r="662" s="157" customFormat="1" x14ac:dyDescent="0.3"/>
    <row r="663" s="157" customFormat="1" x14ac:dyDescent="0.3"/>
    <row r="664" s="157" customFormat="1" x14ac:dyDescent="0.3"/>
    <row r="665" s="157" customFormat="1" x14ac:dyDescent="0.3"/>
    <row r="666" s="157" customFormat="1" x14ac:dyDescent="0.3"/>
    <row r="667" s="157" customFormat="1" x14ac:dyDescent="0.3"/>
    <row r="668" s="157" customFormat="1" x14ac:dyDescent="0.3"/>
    <row r="669" s="157" customFormat="1" x14ac:dyDescent="0.3"/>
    <row r="670" s="157" customFormat="1" x14ac:dyDescent="0.3"/>
    <row r="671" s="157" customFormat="1" x14ac:dyDescent="0.3"/>
    <row r="672" s="157" customFormat="1" x14ac:dyDescent="0.3"/>
    <row r="673" s="157" customFormat="1" x14ac:dyDescent="0.3"/>
    <row r="674" s="157" customFormat="1" x14ac:dyDescent="0.3"/>
    <row r="675" s="157" customFormat="1" x14ac:dyDescent="0.3"/>
    <row r="676" s="157" customFormat="1" x14ac:dyDescent="0.3"/>
    <row r="677" s="157" customFormat="1" x14ac:dyDescent="0.3"/>
    <row r="678" s="157" customFormat="1" x14ac:dyDescent="0.3"/>
    <row r="679" s="157" customFormat="1" x14ac:dyDescent="0.3"/>
    <row r="680" s="157" customFormat="1" x14ac:dyDescent="0.3"/>
    <row r="681" s="157" customFormat="1" x14ac:dyDescent="0.3"/>
    <row r="682" s="157" customFormat="1" x14ac:dyDescent="0.3"/>
    <row r="683" s="157" customFormat="1" x14ac:dyDescent="0.3"/>
    <row r="684" s="157" customFormat="1" x14ac:dyDescent="0.3"/>
    <row r="685" s="157" customFormat="1" x14ac:dyDescent="0.3"/>
    <row r="686" s="157" customFormat="1" x14ac:dyDescent="0.3"/>
    <row r="687" s="157" customFormat="1" x14ac:dyDescent="0.3"/>
    <row r="688" s="157" customFormat="1" x14ac:dyDescent="0.3"/>
    <row r="689" s="157" customFormat="1" x14ac:dyDescent="0.3"/>
    <row r="690" s="157" customFormat="1" x14ac:dyDescent="0.3"/>
    <row r="691" s="157" customFormat="1" x14ac:dyDescent="0.3"/>
    <row r="692" s="157" customFormat="1" x14ac:dyDescent="0.3"/>
    <row r="693" s="157" customFormat="1" x14ac:dyDescent="0.3"/>
    <row r="694" s="157" customFormat="1" x14ac:dyDescent="0.3"/>
    <row r="695" s="157" customFormat="1" x14ac:dyDescent="0.3"/>
    <row r="696" s="157" customFormat="1" x14ac:dyDescent="0.3"/>
    <row r="697" s="157" customFormat="1" x14ac:dyDescent="0.3"/>
    <row r="698" s="157" customFormat="1" x14ac:dyDescent="0.3"/>
    <row r="699" s="157" customFormat="1" x14ac:dyDescent="0.3"/>
    <row r="700" s="157" customFormat="1" x14ac:dyDescent="0.3"/>
    <row r="701" s="157" customFormat="1" x14ac:dyDescent="0.3"/>
    <row r="702" s="157" customFormat="1" x14ac:dyDescent="0.3"/>
    <row r="703" s="157" customFormat="1" x14ac:dyDescent="0.3"/>
    <row r="704" s="157" customFormat="1" x14ac:dyDescent="0.3"/>
    <row r="705" s="157" customFormat="1" x14ac:dyDescent="0.3"/>
    <row r="706" s="157" customFormat="1" x14ac:dyDescent="0.3"/>
    <row r="707" s="157" customFormat="1" x14ac:dyDescent="0.3"/>
    <row r="708" s="157" customFormat="1" x14ac:dyDescent="0.3"/>
    <row r="709" s="157" customFormat="1" x14ac:dyDescent="0.3"/>
    <row r="710" s="157" customFormat="1" x14ac:dyDescent="0.3"/>
    <row r="711" s="157" customFormat="1" x14ac:dyDescent="0.3"/>
    <row r="712" s="157" customFormat="1" x14ac:dyDescent="0.3"/>
    <row r="713" s="157" customFormat="1" x14ac:dyDescent="0.3"/>
    <row r="714" s="157" customFormat="1" x14ac:dyDescent="0.3"/>
    <row r="715" s="157" customFormat="1" x14ac:dyDescent="0.3"/>
    <row r="716" s="157" customFormat="1" x14ac:dyDescent="0.3"/>
    <row r="717" s="157" customFormat="1" x14ac:dyDescent="0.3"/>
    <row r="718" s="157" customFormat="1" x14ac:dyDescent="0.3"/>
    <row r="719" s="157" customFormat="1" x14ac:dyDescent="0.3"/>
    <row r="720" s="157" customFormat="1" x14ac:dyDescent="0.3"/>
    <row r="721" s="157" customFormat="1" x14ac:dyDescent="0.3"/>
    <row r="722" s="157" customFormat="1" x14ac:dyDescent="0.3"/>
    <row r="723" s="157" customFormat="1" x14ac:dyDescent="0.3"/>
    <row r="724" s="157" customFormat="1" x14ac:dyDescent="0.3"/>
    <row r="725" s="157" customFormat="1" x14ac:dyDescent="0.3"/>
    <row r="726" s="157" customFormat="1" x14ac:dyDescent="0.3"/>
    <row r="727" s="157" customFormat="1" x14ac:dyDescent="0.3"/>
    <row r="728" s="157" customFormat="1" x14ac:dyDescent="0.3"/>
    <row r="729" s="157" customFormat="1" x14ac:dyDescent="0.3"/>
    <row r="730" s="157" customFormat="1" x14ac:dyDescent="0.3"/>
    <row r="731" s="157" customFormat="1" x14ac:dyDescent="0.3"/>
    <row r="732" s="157" customFormat="1" x14ac:dyDescent="0.3"/>
    <row r="733" s="157" customFormat="1" x14ac:dyDescent="0.3"/>
    <row r="734" s="157" customFormat="1" x14ac:dyDescent="0.3"/>
    <row r="735" s="157" customFormat="1" x14ac:dyDescent="0.3"/>
    <row r="736" s="157" customFormat="1" x14ac:dyDescent="0.3"/>
    <row r="737" s="157" customFormat="1" x14ac:dyDescent="0.3"/>
    <row r="738" s="157" customFormat="1" x14ac:dyDescent="0.3"/>
    <row r="739" s="157" customFormat="1" x14ac:dyDescent="0.3"/>
    <row r="740" s="157" customFormat="1" x14ac:dyDescent="0.3"/>
    <row r="741" s="157" customFormat="1" x14ac:dyDescent="0.3"/>
    <row r="742" s="157" customFormat="1" x14ac:dyDescent="0.3"/>
    <row r="743" s="157" customFormat="1" x14ac:dyDescent="0.3"/>
    <row r="744" s="157" customFormat="1" x14ac:dyDescent="0.3"/>
    <row r="745" s="157" customFormat="1" x14ac:dyDescent="0.3"/>
    <row r="746" s="157" customFormat="1" x14ac:dyDescent="0.3"/>
    <row r="747" s="157" customFormat="1" x14ac:dyDescent="0.3"/>
    <row r="748" s="157" customFormat="1" x14ac:dyDescent="0.3"/>
    <row r="749" s="157" customFormat="1" x14ac:dyDescent="0.3"/>
    <row r="750" s="157" customFormat="1" x14ac:dyDescent="0.3"/>
    <row r="751" s="157" customFormat="1" x14ac:dyDescent="0.3"/>
    <row r="752" s="157" customFormat="1" x14ac:dyDescent="0.3"/>
    <row r="753" s="157" customFormat="1" x14ac:dyDescent="0.3"/>
    <row r="754" s="157" customFormat="1" x14ac:dyDescent="0.3"/>
    <row r="755" s="157" customFormat="1" x14ac:dyDescent="0.3"/>
    <row r="756" s="157" customFormat="1" x14ac:dyDescent="0.3"/>
    <row r="757" s="157" customFormat="1" x14ac:dyDescent="0.3"/>
    <row r="758" s="157" customFormat="1" x14ac:dyDescent="0.3"/>
    <row r="759" s="157" customFormat="1" x14ac:dyDescent="0.3"/>
    <row r="760" s="157" customFormat="1" x14ac:dyDescent="0.3"/>
    <row r="761" s="157" customFormat="1" x14ac:dyDescent="0.3"/>
    <row r="762" s="157" customFormat="1" x14ac:dyDescent="0.3"/>
    <row r="763" s="157" customFormat="1" x14ac:dyDescent="0.3"/>
    <row r="764" s="157" customFormat="1" x14ac:dyDescent="0.3"/>
    <row r="765" s="157" customFormat="1" x14ac:dyDescent="0.3"/>
    <row r="766" s="157" customFormat="1" x14ac:dyDescent="0.3"/>
    <row r="767" s="157" customFormat="1" x14ac:dyDescent="0.3"/>
    <row r="768" s="157" customFormat="1" x14ac:dyDescent="0.3"/>
    <row r="769" s="157" customFormat="1" x14ac:dyDescent="0.3"/>
    <row r="770" s="157" customFormat="1" x14ac:dyDescent="0.3"/>
    <row r="771" s="157" customFormat="1" x14ac:dyDescent="0.3"/>
    <row r="772" s="157" customFormat="1" x14ac:dyDescent="0.3"/>
    <row r="773" s="157" customFormat="1" x14ac:dyDescent="0.3"/>
    <row r="774" s="157" customFormat="1" x14ac:dyDescent="0.3"/>
    <row r="775" s="157" customFormat="1" x14ac:dyDescent="0.3"/>
    <row r="776" s="157" customFormat="1" x14ac:dyDescent="0.3"/>
    <row r="777" s="157" customFormat="1" x14ac:dyDescent="0.3"/>
    <row r="778" s="157" customFormat="1" x14ac:dyDescent="0.3"/>
    <row r="779" s="157" customFormat="1" x14ac:dyDescent="0.3"/>
    <row r="780" s="157" customFormat="1" x14ac:dyDescent="0.3"/>
    <row r="781" s="157" customFormat="1" x14ac:dyDescent="0.3"/>
    <row r="782" s="157" customFormat="1" x14ac:dyDescent="0.3"/>
    <row r="783" s="157" customFormat="1" x14ac:dyDescent="0.3"/>
    <row r="784" s="157" customFormat="1" x14ac:dyDescent="0.3"/>
    <row r="785" s="157" customFormat="1" x14ac:dyDescent="0.3"/>
    <row r="786" s="157" customFormat="1" x14ac:dyDescent="0.3"/>
    <row r="787" s="157" customFormat="1" x14ac:dyDescent="0.3"/>
    <row r="788" s="157" customFormat="1" x14ac:dyDescent="0.3"/>
    <row r="789" s="157" customFormat="1" x14ac:dyDescent="0.3"/>
    <row r="790" s="157" customFormat="1" x14ac:dyDescent="0.3"/>
    <row r="791" s="157" customFormat="1" x14ac:dyDescent="0.3"/>
    <row r="792" s="157" customFormat="1" x14ac:dyDescent="0.3"/>
    <row r="793" s="157" customFormat="1" x14ac:dyDescent="0.3"/>
    <row r="794" s="157" customFormat="1" x14ac:dyDescent="0.3"/>
    <row r="795" s="157" customFormat="1" x14ac:dyDescent="0.3"/>
    <row r="796" s="157" customFormat="1" x14ac:dyDescent="0.3"/>
    <row r="797" s="157" customFormat="1" x14ac:dyDescent="0.3"/>
    <row r="798" s="157" customFormat="1" x14ac:dyDescent="0.3"/>
    <row r="799" s="157" customFormat="1" x14ac:dyDescent="0.3"/>
    <row r="800" s="157" customFormat="1" x14ac:dyDescent="0.3"/>
    <row r="801" s="157" customFormat="1" x14ac:dyDescent="0.3"/>
    <row r="802" s="157" customFormat="1" x14ac:dyDescent="0.3"/>
    <row r="803" s="157" customFormat="1" x14ac:dyDescent="0.3"/>
    <row r="804" s="157" customFormat="1" x14ac:dyDescent="0.3"/>
    <row r="805" s="157" customFormat="1" x14ac:dyDescent="0.3"/>
    <row r="806" s="157" customFormat="1" x14ac:dyDescent="0.3"/>
    <row r="807" s="157" customFormat="1" x14ac:dyDescent="0.3"/>
    <row r="808" s="157" customFormat="1" x14ac:dyDescent="0.3"/>
    <row r="809" s="157" customFormat="1" x14ac:dyDescent="0.3"/>
    <row r="810" s="157" customFormat="1" x14ac:dyDescent="0.3"/>
    <row r="811" s="157" customFormat="1" x14ac:dyDescent="0.3"/>
    <row r="812" s="157" customFormat="1" x14ac:dyDescent="0.3"/>
    <row r="813" s="157" customFormat="1" x14ac:dyDescent="0.3"/>
    <row r="814" s="157" customFormat="1" x14ac:dyDescent="0.3"/>
    <row r="815" s="157" customFormat="1" x14ac:dyDescent="0.3"/>
    <row r="816" s="157" customFormat="1" x14ac:dyDescent="0.3"/>
    <row r="817" s="157" customFormat="1" x14ac:dyDescent="0.3"/>
    <row r="818" s="157" customFormat="1" x14ac:dyDescent="0.3"/>
    <row r="819" s="157" customFormat="1" x14ac:dyDescent="0.3"/>
    <row r="820" s="157" customFormat="1" x14ac:dyDescent="0.3"/>
    <row r="821" s="157" customFormat="1" x14ac:dyDescent="0.3"/>
    <row r="822" s="157" customFormat="1" x14ac:dyDescent="0.3"/>
    <row r="823" s="157" customFormat="1" x14ac:dyDescent="0.3"/>
    <row r="824" s="157" customFormat="1" x14ac:dyDescent="0.3"/>
    <row r="825" s="157" customFormat="1" x14ac:dyDescent="0.3"/>
    <row r="826" s="157" customFormat="1" x14ac:dyDescent="0.3"/>
    <row r="827" s="157" customFormat="1" x14ac:dyDescent="0.3"/>
    <row r="828" s="157" customFormat="1" x14ac:dyDescent="0.3"/>
    <row r="829" s="157" customFormat="1" x14ac:dyDescent="0.3"/>
    <row r="830" s="157" customFormat="1" x14ac:dyDescent="0.3"/>
    <row r="831" s="157" customFormat="1" x14ac:dyDescent="0.3"/>
    <row r="832" s="157" customFormat="1" x14ac:dyDescent="0.3"/>
    <row r="833" s="157" customFormat="1" x14ac:dyDescent="0.3"/>
    <row r="834" s="157" customFormat="1" x14ac:dyDescent="0.3"/>
    <row r="835" s="157" customFormat="1" x14ac:dyDescent="0.3"/>
    <row r="836" s="157" customFormat="1" x14ac:dyDescent="0.3"/>
    <row r="837" s="157" customFormat="1" x14ac:dyDescent="0.3"/>
    <row r="838" s="157" customFormat="1" x14ac:dyDescent="0.3"/>
    <row r="839" s="157" customFormat="1" x14ac:dyDescent="0.3"/>
    <row r="840" s="157" customFormat="1" x14ac:dyDescent="0.3"/>
    <row r="841" s="157" customFormat="1" x14ac:dyDescent="0.3"/>
    <row r="842" s="157" customFormat="1" x14ac:dyDescent="0.3"/>
    <row r="843" s="157" customFormat="1" x14ac:dyDescent="0.3"/>
    <row r="844" s="157" customFormat="1" x14ac:dyDescent="0.3"/>
    <row r="845" s="157" customFormat="1" x14ac:dyDescent="0.3"/>
    <row r="846" s="157" customFormat="1" x14ac:dyDescent="0.3"/>
    <row r="847" s="157" customFormat="1" x14ac:dyDescent="0.3"/>
    <row r="848" s="157" customFormat="1" x14ac:dyDescent="0.3"/>
    <row r="849" s="157" customFormat="1" x14ac:dyDescent="0.3"/>
    <row r="850" s="157" customFormat="1" x14ac:dyDescent="0.3"/>
    <row r="851" s="157" customFormat="1" x14ac:dyDescent="0.3"/>
    <row r="852" s="157" customFormat="1" x14ac:dyDescent="0.3"/>
    <row r="853" s="157" customFormat="1" x14ac:dyDescent="0.3"/>
    <row r="854" s="157" customFormat="1" x14ac:dyDescent="0.3"/>
    <row r="855" s="157" customFormat="1" x14ac:dyDescent="0.3"/>
    <row r="856" s="157" customFormat="1" x14ac:dyDescent="0.3"/>
    <row r="857" s="157" customFormat="1" x14ac:dyDescent="0.3"/>
    <row r="858" s="157" customFormat="1" x14ac:dyDescent="0.3"/>
    <row r="859" s="157" customFormat="1" x14ac:dyDescent="0.3"/>
    <row r="860" s="157" customFormat="1" x14ac:dyDescent="0.3"/>
    <row r="861" s="157" customFormat="1" x14ac:dyDescent="0.3"/>
    <row r="862" s="157" customFormat="1" x14ac:dyDescent="0.3"/>
    <row r="863" s="157" customFormat="1" x14ac:dyDescent="0.3"/>
    <row r="864" s="157" customFormat="1" x14ac:dyDescent="0.3"/>
    <row r="865" s="157" customFormat="1" x14ac:dyDescent="0.3"/>
    <row r="866" s="157" customFormat="1" x14ac:dyDescent="0.3"/>
    <row r="867" s="157" customFormat="1" x14ac:dyDescent="0.3"/>
    <row r="868" s="157" customFormat="1" x14ac:dyDescent="0.3"/>
    <row r="869" s="157" customFormat="1" x14ac:dyDescent="0.3"/>
    <row r="870" s="157" customFormat="1" x14ac:dyDescent="0.3"/>
    <row r="871" s="157" customFormat="1" x14ac:dyDescent="0.3"/>
    <row r="872" s="157" customFormat="1" x14ac:dyDescent="0.3"/>
    <row r="873" s="157" customFormat="1" x14ac:dyDescent="0.3"/>
    <row r="874" s="157" customFormat="1" x14ac:dyDescent="0.3"/>
    <row r="875" s="157" customFormat="1" x14ac:dyDescent="0.3"/>
    <row r="876" s="157" customFormat="1" x14ac:dyDescent="0.3"/>
    <row r="877" s="157" customFormat="1" x14ac:dyDescent="0.3"/>
    <row r="878" s="157" customFormat="1" x14ac:dyDescent="0.3"/>
    <row r="879" s="157" customFormat="1" x14ac:dyDescent="0.3"/>
    <row r="880" s="157" customFormat="1" x14ac:dyDescent="0.3"/>
    <row r="881" s="157" customFormat="1" x14ac:dyDescent="0.3"/>
    <row r="882" s="157" customFormat="1" x14ac:dyDescent="0.3"/>
    <row r="883" s="157" customFormat="1" x14ac:dyDescent="0.3"/>
    <row r="884" s="157" customFormat="1" x14ac:dyDescent="0.3"/>
    <row r="885" s="157" customFormat="1" x14ac:dyDescent="0.3"/>
    <row r="886" s="157" customFormat="1" x14ac:dyDescent="0.3"/>
    <row r="887" s="157" customFormat="1" x14ac:dyDescent="0.3"/>
    <row r="888" s="157" customFormat="1" x14ac:dyDescent="0.3"/>
    <row r="889" s="157" customFormat="1" x14ac:dyDescent="0.3"/>
    <row r="890" s="157" customFormat="1" x14ac:dyDescent="0.3"/>
    <row r="891" s="157" customFormat="1" x14ac:dyDescent="0.3"/>
    <row r="892" s="157" customFormat="1" x14ac:dyDescent="0.3"/>
    <row r="893" s="157" customFormat="1" x14ac:dyDescent="0.3"/>
    <row r="894" s="157" customFormat="1" x14ac:dyDescent="0.3"/>
    <row r="895" s="157" customFormat="1" x14ac:dyDescent="0.3"/>
    <row r="896" s="157" customFormat="1" x14ac:dyDescent="0.3"/>
    <row r="897" s="157" customFormat="1" x14ac:dyDescent="0.3"/>
    <row r="898" s="157" customFormat="1" x14ac:dyDescent="0.3"/>
    <row r="899" s="157" customFormat="1" x14ac:dyDescent="0.3"/>
    <row r="900" s="157" customFormat="1" x14ac:dyDescent="0.3"/>
    <row r="901" s="157" customFormat="1" x14ac:dyDescent="0.3"/>
    <row r="902" s="157" customFormat="1" x14ac:dyDescent="0.3"/>
    <row r="903" s="157" customFormat="1" x14ac:dyDescent="0.3"/>
    <row r="904" s="157" customFormat="1" x14ac:dyDescent="0.3"/>
    <row r="905" s="157" customFormat="1" x14ac:dyDescent="0.3"/>
    <row r="906" s="157" customFormat="1" x14ac:dyDescent="0.3"/>
    <row r="907" s="157" customFormat="1" x14ac:dyDescent="0.3"/>
    <row r="908" s="157" customFormat="1" x14ac:dyDescent="0.3"/>
    <row r="909" s="157" customFormat="1" x14ac:dyDescent="0.3"/>
    <row r="910" s="157" customFormat="1" x14ac:dyDescent="0.3"/>
    <row r="911" s="157" customFormat="1" x14ac:dyDescent="0.3"/>
    <row r="912" s="157" customFormat="1" x14ac:dyDescent="0.3"/>
    <row r="913" s="157" customFormat="1" x14ac:dyDescent="0.3"/>
    <row r="914" s="157" customFormat="1" x14ac:dyDescent="0.3"/>
    <row r="915" s="157" customFormat="1" x14ac:dyDescent="0.3"/>
    <row r="916" s="157" customFormat="1" x14ac:dyDescent="0.3"/>
    <row r="917" s="157" customFormat="1" x14ac:dyDescent="0.3"/>
    <row r="918" s="157" customFormat="1" x14ac:dyDescent="0.3"/>
    <row r="919" s="157" customFormat="1" x14ac:dyDescent="0.3"/>
    <row r="920" s="157" customFormat="1" x14ac:dyDescent="0.3"/>
    <row r="921" s="157" customFormat="1" x14ac:dyDescent="0.3"/>
    <row r="922" s="157" customFormat="1" x14ac:dyDescent="0.3"/>
    <row r="923" s="157" customFormat="1" x14ac:dyDescent="0.3"/>
    <row r="924" s="157" customFormat="1" x14ac:dyDescent="0.3"/>
    <row r="925" s="157" customFormat="1" x14ac:dyDescent="0.3"/>
    <row r="926" s="157" customFormat="1" x14ac:dyDescent="0.3"/>
    <row r="927" s="157" customFormat="1" x14ac:dyDescent="0.3"/>
    <row r="928" s="157" customFormat="1" x14ac:dyDescent="0.3"/>
    <row r="929" s="157" customFormat="1" x14ac:dyDescent="0.3"/>
    <row r="930" s="157" customFormat="1" x14ac:dyDescent="0.3"/>
    <row r="931" s="157" customFormat="1" x14ac:dyDescent="0.3"/>
    <row r="932" s="157" customFormat="1" x14ac:dyDescent="0.3"/>
    <row r="933" s="157" customFormat="1" x14ac:dyDescent="0.3"/>
    <row r="934" s="157" customFormat="1" x14ac:dyDescent="0.3"/>
    <row r="935" s="157" customFormat="1" x14ac:dyDescent="0.3"/>
    <row r="936" s="157" customFormat="1" x14ac:dyDescent="0.3"/>
    <row r="937" s="157" customFormat="1" x14ac:dyDescent="0.3"/>
    <row r="938" s="157" customFormat="1" x14ac:dyDescent="0.3"/>
    <row r="939" s="157" customFormat="1" x14ac:dyDescent="0.3"/>
    <row r="940" s="157" customFormat="1" x14ac:dyDescent="0.3"/>
    <row r="941" s="157" customFormat="1" x14ac:dyDescent="0.3"/>
    <row r="942" s="157" customFormat="1" x14ac:dyDescent="0.3"/>
    <row r="943" s="157" customFormat="1" x14ac:dyDescent="0.3"/>
    <row r="944" s="157" customFormat="1" x14ac:dyDescent="0.3"/>
    <row r="945" s="157" customFormat="1" x14ac:dyDescent="0.3"/>
    <row r="946" s="157" customFormat="1" x14ac:dyDescent="0.3"/>
    <row r="947" s="157" customFormat="1" x14ac:dyDescent="0.3"/>
    <row r="948" s="157" customFormat="1" x14ac:dyDescent="0.3"/>
    <row r="949" s="157" customFormat="1" x14ac:dyDescent="0.3"/>
    <row r="950" s="157" customFormat="1" x14ac:dyDescent="0.3"/>
    <row r="951" s="157" customFormat="1" x14ac:dyDescent="0.3"/>
    <row r="952" s="157" customFormat="1" x14ac:dyDescent="0.3"/>
    <row r="953" s="157" customFormat="1" x14ac:dyDescent="0.3"/>
    <row r="954" s="157" customFormat="1" x14ac:dyDescent="0.3"/>
    <row r="955" s="157" customFormat="1" x14ac:dyDescent="0.3"/>
    <row r="956" s="157" customFormat="1" x14ac:dyDescent="0.3"/>
    <row r="957" s="157" customFormat="1" x14ac:dyDescent="0.3"/>
    <row r="958" s="157" customFormat="1" x14ac:dyDescent="0.3"/>
    <row r="959" s="157" customFormat="1" x14ac:dyDescent="0.3"/>
    <row r="960" s="157" customFormat="1" x14ac:dyDescent="0.3"/>
    <row r="961" s="157" customFormat="1" x14ac:dyDescent="0.3"/>
    <row r="962" s="157" customFormat="1" x14ac:dyDescent="0.3"/>
    <row r="963" s="157" customFormat="1" x14ac:dyDescent="0.3"/>
    <row r="964" s="157" customFormat="1" x14ac:dyDescent="0.3"/>
    <row r="965" s="157" customFormat="1" x14ac:dyDescent="0.3"/>
    <row r="966" s="157" customFormat="1" x14ac:dyDescent="0.3"/>
    <row r="967" s="157" customFormat="1" x14ac:dyDescent="0.3"/>
    <row r="968" s="157" customFormat="1" x14ac:dyDescent="0.3"/>
    <row r="969" s="157" customFormat="1" x14ac:dyDescent="0.3"/>
    <row r="970" s="157" customFormat="1" x14ac:dyDescent="0.3"/>
    <row r="971" s="157" customFormat="1" x14ac:dyDescent="0.3"/>
    <row r="972" s="157" customFormat="1" x14ac:dyDescent="0.3"/>
    <row r="973" s="157" customFormat="1" x14ac:dyDescent="0.3"/>
    <row r="974" s="157" customFormat="1" x14ac:dyDescent="0.3"/>
    <row r="975" s="157" customFormat="1" x14ac:dyDescent="0.3"/>
    <row r="976" s="157" customFormat="1" x14ac:dyDescent="0.3"/>
    <row r="977" s="157" customFormat="1" x14ac:dyDescent="0.3"/>
    <row r="978" s="157" customFormat="1" x14ac:dyDescent="0.3"/>
    <row r="979" s="157" customFormat="1" x14ac:dyDescent="0.3"/>
    <row r="980" s="157" customFormat="1" x14ac:dyDescent="0.3"/>
    <row r="981" s="157" customFormat="1" x14ac:dyDescent="0.3"/>
    <row r="982" s="157" customFormat="1" x14ac:dyDescent="0.3"/>
    <row r="983" s="157" customFormat="1" x14ac:dyDescent="0.3"/>
    <row r="984" s="157" customFormat="1" x14ac:dyDescent="0.3"/>
    <row r="985" s="157" customFormat="1" x14ac:dyDescent="0.3"/>
    <row r="986" s="157" customFormat="1" x14ac:dyDescent="0.3"/>
    <row r="987" s="157" customFormat="1" x14ac:dyDescent="0.3"/>
    <row r="988" s="157" customFormat="1" x14ac:dyDescent="0.3"/>
    <row r="989" s="157" customFormat="1" x14ac:dyDescent="0.3"/>
    <row r="990" s="157" customFormat="1" x14ac:dyDescent="0.3"/>
    <row r="991" s="157" customFormat="1" x14ac:dyDescent="0.3"/>
    <row r="992" s="157" customFormat="1" x14ac:dyDescent="0.3"/>
    <row r="993" s="157" customFormat="1" x14ac:dyDescent="0.3"/>
    <row r="994" s="157" customFormat="1" x14ac:dyDescent="0.3"/>
    <row r="995" s="157" customFormat="1" x14ac:dyDescent="0.3"/>
    <row r="996" s="157" customFormat="1" x14ac:dyDescent="0.3"/>
    <row r="997" s="157" customFormat="1" x14ac:dyDescent="0.3"/>
    <row r="998" s="157" customFormat="1" x14ac:dyDescent="0.3"/>
    <row r="999" s="157" customFormat="1" x14ac:dyDescent="0.3"/>
    <row r="1000" s="157" customFormat="1" x14ac:dyDescent="0.3"/>
    <row r="1001" s="157" customFormat="1" x14ac:dyDescent="0.3"/>
    <row r="1002" s="157" customFormat="1" x14ac:dyDescent="0.3"/>
    <row r="1003" s="157" customFormat="1" x14ac:dyDescent="0.3"/>
    <row r="1004" s="157" customFormat="1" x14ac:dyDescent="0.3"/>
    <row r="1005" s="157" customFormat="1" x14ac:dyDescent="0.3"/>
    <row r="1006" s="157" customFormat="1" x14ac:dyDescent="0.3"/>
    <row r="1007" s="157" customFormat="1" x14ac:dyDescent="0.3"/>
    <row r="1008" s="157" customFormat="1" x14ac:dyDescent="0.3"/>
    <row r="1009" s="157" customFormat="1" x14ac:dyDescent="0.3"/>
    <row r="1010" s="157" customFormat="1" x14ac:dyDescent="0.3"/>
    <row r="1011" s="157" customFormat="1" x14ac:dyDescent="0.3"/>
    <row r="1012" s="157" customFormat="1" x14ac:dyDescent="0.3"/>
    <row r="1013" s="157" customFormat="1" x14ac:dyDescent="0.3"/>
    <row r="1014" s="157" customFormat="1" x14ac:dyDescent="0.3"/>
    <row r="1015" s="157" customFormat="1" x14ac:dyDescent="0.3"/>
    <row r="1016" s="157" customFormat="1" x14ac:dyDescent="0.3"/>
    <row r="1017" s="157" customFormat="1" x14ac:dyDescent="0.3"/>
    <row r="1018" s="157" customFormat="1" x14ac:dyDescent="0.3"/>
    <row r="1019" s="157" customFormat="1" x14ac:dyDescent="0.3"/>
    <row r="1020" s="157" customFormat="1" x14ac:dyDescent="0.3"/>
    <row r="1021" s="157" customFormat="1" x14ac:dyDescent="0.3"/>
    <row r="1022" s="157" customFormat="1" x14ac:dyDescent="0.3"/>
    <row r="1023" s="157" customFormat="1" x14ac:dyDescent="0.3"/>
    <row r="1024" s="157" customFormat="1" x14ac:dyDescent="0.3"/>
    <row r="1025" s="157" customFormat="1" x14ac:dyDescent="0.3"/>
    <row r="1026" s="157" customFormat="1" x14ac:dyDescent="0.3"/>
    <row r="1027" s="157" customFormat="1" x14ac:dyDescent="0.3"/>
    <row r="1028" s="157" customFormat="1" x14ac:dyDescent="0.3"/>
    <row r="1029" s="157" customFormat="1" x14ac:dyDescent="0.3"/>
    <row r="1030" s="157" customFormat="1" x14ac:dyDescent="0.3"/>
    <row r="1031" s="157" customFormat="1" x14ac:dyDescent="0.3"/>
    <row r="1032" s="157" customFormat="1" x14ac:dyDescent="0.3"/>
    <row r="1033" s="157" customFormat="1" x14ac:dyDescent="0.3"/>
    <row r="1034" s="157" customFormat="1" x14ac:dyDescent="0.3"/>
    <row r="1035" s="157" customFormat="1" x14ac:dyDescent="0.3"/>
    <row r="1036" s="157" customFormat="1" x14ac:dyDescent="0.3"/>
    <row r="1037" s="157" customFormat="1" x14ac:dyDescent="0.3"/>
    <row r="1038" s="157" customFormat="1" x14ac:dyDescent="0.3"/>
    <row r="1039" s="157" customFormat="1" x14ac:dyDescent="0.3"/>
    <row r="1040" s="157" customFormat="1" x14ac:dyDescent="0.3"/>
    <row r="1041" s="157" customFormat="1" x14ac:dyDescent="0.3"/>
    <row r="1042" s="157" customFormat="1" x14ac:dyDescent="0.3"/>
    <row r="1043" s="157" customFormat="1" x14ac:dyDescent="0.3"/>
    <row r="1044" s="157" customFormat="1" x14ac:dyDescent="0.3"/>
    <row r="1045" s="157" customFormat="1" x14ac:dyDescent="0.3"/>
    <row r="1046" s="157" customFormat="1" x14ac:dyDescent="0.3"/>
    <row r="1047" s="157" customFormat="1" x14ac:dyDescent="0.3"/>
    <row r="1048" s="157" customFormat="1" x14ac:dyDescent="0.3"/>
    <row r="1049" s="157" customFormat="1" x14ac:dyDescent="0.3"/>
    <row r="1050" s="157" customFormat="1" x14ac:dyDescent="0.3"/>
    <row r="1051" s="157" customFormat="1" x14ac:dyDescent="0.3"/>
    <row r="1052" s="157" customFormat="1" x14ac:dyDescent="0.3"/>
    <row r="1053" s="157" customFormat="1" x14ac:dyDescent="0.3"/>
    <row r="1054" s="157" customFormat="1" x14ac:dyDescent="0.3"/>
    <row r="1055" s="157" customFormat="1" x14ac:dyDescent="0.3"/>
    <row r="1056" s="157" customFormat="1" x14ac:dyDescent="0.3"/>
    <row r="1057" s="157" customFormat="1" x14ac:dyDescent="0.3"/>
    <row r="1058" s="157" customFormat="1" x14ac:dyDescent="0.3"/>
    <row r="1059" s="157" customFormat="1" x14ac:dyDescent="0.3"/>
    <row r="1060" s="157" customFormat="1" x14ac:dyDescent="0.3"/>
    <row r="1061" s="157" customFormat="1" x14ac:dyDescent="0.3"/>
    <row r="1062" s="157" customFormat="1" x14ac:dyDescent="0.3"/>
    <row r="1063" s="157" customFormat="1" x14ac:dyDescent="0.3"/>
    <row r="1064" s="157" customFormat="1" x14ac:dyDescent="0.3"/>
    <row r="1065" s="157" customFormat="1" x14ac:dyDescent="0.3"/>
    <row r="1066" s="157" customFormat="1" x14ac:dyDescent="0.3"/>
    <row r="1067" s="157" customFormat="1" x14ac:dyDescent="0.3"/>
    <row r="1068" s="157" customFormat="1" x14ac:dyDescent="0.3"/>
    <row r="1069" s="157" customFormat="1" x14ac:dyDescent="0.3"/>
    <row r="1070" s="157" customFormat="1" x14ac:dyDescent="0.3"/>
    <row r="1071" s="157" customFormat="1" x14ac:dyDescent="0.3"/>
    <row r="1072" s="157" customFormat="1" x14ac:dyDescent="0.3"/>
    <row r="1073" s="157" customFormat="1" x14ac:dyDescent="0.3"/>
    <row r="1074" s="157" customFormat="1" x14ac:dyDescent="0.3"/>
    <row r="1075" s="157" customFormat="1" x14ac:dyDescent="0.3"/>
    <row r="1076" s="157" customFormat="1" x14ac:dyDescent="0.3"/>
    <row r="1077" s="157" customFormat="1" x14ac:dyDescent="0.3"/>
    <row r="1078" s="157" customFormat="1" x14ac:dyDescent="0.3"/>
    <row r="1079" s="157" customFormat="1" x14ac:dyDescent="0.3"/>
    <row r="1080" s="157" customFormat="1" x14ac:dyDescent="0.3"/>
    <row r="1081" s="157" customFormat="1" x14ac:dyDescent="0.3"/>
    <row r="1082" s="157" customFormat="1" x14ac:dyDescent="0.3"/>
    <row r="1083" s="157" customFormat="1" x14ac:dyDescent="0.3"/>
    <row r="1084" s="157" customFormat="1" x14ac:dyDescent="0.3"/>
    <row r="1085" s="157" customFormat="1" x14ac:dyDescent="0.3"/>
    <row r="1086" s="157" customFormat="1" x14ac:dyDescent="0.3"/>
    <row r="1087" s="157" customFormat="1" x14ac:dyDescent="0.3"/>
    <row r="1088" s="157" customFormat="1" x14ac:dyDescent="0.3"/>
    <row r="1089" s="157" customFormat="1" x14ac:dyDescent="0.3"/>
    <row r="1090" s="157" customFormat="1" x14ac:dyDescent="0.3"/>
    <row r="1091" s="157" customFormat="1" x14ac:dyDescent="0.3"/>
    <row r="1092" s="157" customFormat="1" x14ac:dyDescent="0.3"/>
    <row r="1093" s="157" customFormat="1" x14ac:dyDescent="0.3"/>
    <row r="1094" s="157" customFormat="1" x14ac:dyDescent="0.3"/>
    <row r="1095" s="157" customFormat="1" x14ac:dyDescent="0.3"/>
    <row r="1096" s="157" customFormat="1" x14ac:dyDescent="0.3"/>
    <row r="1097" s="157" customFormat="1" x14ac:dyDescent="0.3"/>
    <row r="1098" s="157" customFormat="1" x14ac:dyDescent="0.3"/>
    <row r="1099" s="157" customFormat="1" x14ac:dyDescent="0.3"/>
    <row r="1100" s="157" customFormat="1" x14ac:dyDescent="0.3"/>
    <row r="1101" s="157" customFormat="1" x14ac:dyDescent="0.3"/>
    <row r="1102" s="157" customFormat="1" x14ac:dyDescent="0.3"/>
    <row r="1103" s="157" customFormat="1" x14ac:dyDescent="0.3"/>
    <row r="1104" s="157" customFormat="1" x14ac:dyDescent="0.3"/>
    <row r="1105" s="157" customFormat="1" x14ac:dyDescent="0.3"/>
    <row r="1106" s="157" customFormat="1" x14ac:dyDescent="0.3"/>
    <row r="1107" s="157" customFormat="1" x14ac:dyDescent="0.3"/>
    <row r="1108" s="157" customFormat="1" x14ac:dyDescent="0.3"/>
    <row r="1109" s="157" customFormat="1" x14ac:dyDescent="0.3"/>
    <row r="1110" s="157" customFormat="1" x14ac:dyDescent="0.3"/>
    <row r="1111" s="157" customFormat="1" x14ac:dyDescent="0.3"/>
    <row r="1112" s="157" customFormat="1" x14ac:dyDescent="0.3"/>
    <row r="1113" s="157" customFormat="1" x14ac:dyDescent="0.3"/>
    <row r="1114" s="157" customFormat="1" x14ac:dyDescent="0.3"/>
    <row r="1115" s="157" customFormat="1" x14ac:dyDescent="0.3"/>
    <row r="1116" s="157" customFormat="1" x14ac:dyDescent="0.3"/>
    <row r="1117" s="157" customFormat="1" x14ac:dyDescent="0.3"/>
    <row r="1118" s="157" customFormat="1" x14ac:dyDescent="0.3"/>
    <row r="1119" s="157" customFormat="1" x14ac:dyDescent="0.3"/>
    <row r="1120" s="157" customFormat="1" x14ac:dyDescent="0.3"/>
    <row r="1121" s="157" customFormat="1" x14ac:dyDescent="0.3"/>
    <row r="1122" s="157" customFormat="1" x14ac:dyDescent="0.3"/>
    <row r="1123" s="157" customFormat="1" x14ac:dyDescent="0.3"/>
    <row r="1124" s="157" customFormat="1" x14ac:dyDescent="0.3"/>
    <row r="1125" s="157" customFormat="1" x14ac:dyDescent="0.3"/>
    <row r="1126" s="157" customFormat="1" x14ac:dyDescent="0.3"/>
    <row r="1127" s="157" customFormat="1" x14ac:dyDescent="0.3"/>
    <row r="1128" s="157" customFormat="1" x14ac:dyDescent="0.3"/>
    <row r="1129" s="157" customFormat="1" x14ac:dyDescent="0.3"/>
    <row r="1130" s="157" customFormat="1" x14ac:dyDescent="0.3"/>
    <row r="1131" s="157" customFormat="1" x14ac:dyDescent="0.3"/>
    <row r="1132" s="157" customFormat="1" x14ac:dyDescent="0.3"/>
    <row r="1133" s="157" customFormat="1" x14ac:dyDescent="0.3"/>
    <row r="1134" s="157" customFormat="1" x14ac:dyDescent="0.3"/>
    <row r="1135" s="157" customFormat="1" x14ac:dyDescent="0.3"/>
    <row r="1136" s="157" customFormat="1" x14ac:dyDescent="0.3"/>
    <row r="1137" s="157" customFormat="1" x14ac:dyDescent="0.3"/>
    <row r="1138" s="157" customFormat="1" x14ac:dyDescent="0.3"/>
    <row r="1139" s="157" customFormat="1" x14ac:dyDescent="0.3"/>
    <row r="1140" s="157" customFormat="1" x14ac:dyDescent="0.3"/>
    <row r="1141" s="157" customFormat="1" x14ac:dyDescent="0.3"/>
    <row r="1142" s="157" customFormat="1" x14ac:dyDescent="0.3"/>
    <row r="1143" s="157" customFormat="1" x14ac:dyDescent="0.3"/>
    <row r="1144" s="157" customFormat="1" x14ac:dyDescent="0.3"/>
    <row r="1145" s="157" customFormat="1" x14ac:dyDescent="0.3"/>
    <row r="1146" s="157" customFormat="1" x14ac:dyDescent="0.3"/>
    <row r="1147" s="157" customFormat="1" x14ac:dyDescent="0.3"/>
    <row r="1148" s="157" customFormat="1" x14ac:dyDescent="0.3"/>
    <row r="1149" s="157" customFormat="1" x14ac:dyDescent="0.3"/>
    <row r="1150" s="157" customFormat="1" x14ac:dyDescent="0.3"/>
    <row r="1151" s="157" customFormat="1" x14ac:dyDescent="0.3"/>
    <row r="1152" s="157" customFormat="1" x14ac:dyDescent="0.3"/>
    <row r="1153" s="157" customFormat="1" x14ac:dyDescent="0.3"/>
    <row r="1154" s="157" customFormat="1" x14ac:dyDescent="0.3"/>
    <row r="1155" s="157" customFormat="1" x14ac:dyDescent="0.3"/>
    <row r="1156" s="157" customFormat="1" x14ac:dyDescent="0.3"/>
    <row r="1157" s="157" customFormat="1" x14ac:dyDescent="0.3"/>
    <row r="1158" s="157" customFormat="1" x14ac:dyDescent="0.3"/>
    <row r="1159" s="157" customFormat="1" x14ac:dyDescent="0.3"/>
    <row r="1160" s="157" customFormat="1" x14ac:dyDescent="0.3"/>
    <row r="1161" s="157" customFormat="1" x14ac:dyDescent="0.3"/>
    <row r="1162" s="157" customFormat="1" x14ac:dyDescent="0.3"/>
    <row r="1163" s="157" customFormat="1" x14ac:dyDescent="0.3"/>
    <row r="1164" s="157" customFormat="1" x14ac:dyDescent="0.3"/>
    <row r="1165" s="157" customFormat="1" x14ac:dyDescent="0.3"/>
    <row r="1166" s="157" customFormat="1" x14ac:dyDescent="0.3"/>
    <row r="1167" s="157" customFormat="1" x14ac:dyDescent="0.3"/>
    <row r="1168" s="157" customFormat="1" x14ac:dyDescent="0.3"/>
    <row r="1169" s="157" customFormat="1" x14ac:dyDescent="0.3"/>
    <row r="1170" s="157" customFormat="1" x14ac:dyDescent="0.3"/>
    <row r="1171" s="157" customFormat="1" x14ac:dyDescent="0.3"/>
    <row r="1172" s="157" customFormat="1" x14ac:dyDescent="0.3"/>
    <row r="1173" s="157" customFormat="1" x14ac:dyDescent="0.3"/>
    <row r="1174" s="157" customFormat="1" x14ac:dyDescent="0.3"/>
    <row r="1175" s="157" customFormat="1" x14ac:dyDescent="0.3"/>
    <row r="1176" s="157" customFormat="1" x14ac:dyDescent="0.3"/>
    <row r="1177" s="157" customFormat="1" x14ac:dyDescent="0.3"/>
    <row r="1178" s="157" customFormat="1" x14ac:dyDescent="0.3"/>
    <row r="1179" s="157" customFormat="1" x14ac:dyDescent="0.3"/>
    <row r="1180" s="157" customFormat="1" x14ac:dyDescent="0.3"/>
    <row r="1181" s="157" customFormat="1" x14ac:dyDescent="0.3"/>
    <row r="1182" s="157" customFormat="1" x14ac:dyDescent="0.3"/>
    <row r="1183" s="157" customFormat="1" x14ac:dyDescent="0.3"/>
    <row r="1184" s="157" customFormat="1" x14ac:dyDescent="0.3"/>
    <row r="1185" s="157" customFormat="1" x14ac:dyDescent="0.3"/>
    <row r="1186" s="157" customFormat="1" x14ac:dyDescent="0.3"/>
    <row r="1187" s="157" customFormat="1" x14ac:dyDescent="0.3"/>
    <row r="1188" s="157" customFormat="1" x14ac:dyDescent="0.3"/>
    <row r="1189" s="157" customFormat="1" x14ac:dyDescent="0.3"/>
    <row r="1190" s="157" customFormat="1" x14ac:dyDescent="0.3"/>
    <row r="1191" s="157" customFormat="1" x14ac:dyDescent="0.3"/>
    <row r="1192" s="157" customFormat="1" x14ac:dyDescent="0.3"/>
    <row r="1193" s="157" customFormat="1" x14ac:dyDescent="0.3"/>
    <row r="1194" s="157" customFormat="1" x14ac:dyDescent="0.3"/>
    <row r="1195" s="157" customFormat="1" x14ac:dyDescent="0.3"/>
    <row r="1196" s="157" customFormat="1" x14ac:dyDescent="0.3"/>
    <row r="1197" s="157" customFormat="1" x14ac:dyDescent="0.3"/>
    <row r="1198" s="157" customFormat="1" x14ac:dyDescent="0.3"/>
    <row r="1199" s="157" customFormat="1" x14ac:dyDescent="0.3"/>
    <row r="1200" s="157" customFormat="1" x14ac:dyDescent="0.3"/>
    <row r="1201" s="157" customFormat="1" x14ac:dyDescent="0.3"/>
    <row r="1202" s="157" customFormat="1" x14ac:dyDescent="0.3"/>
    <row r="1203" s="157" customFormat="1" x14ac:dyDescent="0.3"/>
    <row r="1204" s="157" customFormat="1" x14ac:dyDescent="0.3"/>
    <row r="1205" s="157" customFormat="1" x14ac:dyDescent="0.3"/>
    <row r="1206" s="157" customFormat="1" x14ac:dyDescent="0.3"/>
    <row r="1207" s="157" customFormat="1" x14ac:dyDescent="0.3"/>
    <row r="1208" s="157" customFormat="1" x14ac:dyDescent="0.3"/>
    <row r="1209" s="157" customFormat="1" x14ac:dyDescent="0.3"/>
    <row r="1210" s="157" customFormat="1" x14ac:dyDescent="0.3"/>
    <row r="1211" s="157" customFormat="1" x14ac:dyDescent="0.3"/>
    <row r="1212" s="157" customFormat="1" x14ac:dyDescent="0.3"/>
    <row r="1213" s="157" customFormat="1" x14ac:dyDescent="0.3"/>
    <row r="1214" s="157" customFormat="1" x14ac:dyDescent="0.3"/>
    <row r="1215" s="157" customFormat="1" x14ac:dyDescent="0.3"/>
    <row r="1216" s="157" customFormat="1" x14ac:dyDescent="0.3"/>
    <row r="1217" s="157" customFormat="1" x14ac:dyDescent="0.3"/>
    <row r="1218" s="157" customFormat="1" x14ac:dyDescent="0.3"/>
    <row r="1219" s="157" customFormat="1" x14ac:dyDescent="0.3"/>
    <row r="1220" s="157" customFormat="1" x14ac:dyDescent="0.3"/>
    <row r="1221" s="157" customFormat="1" x14ac:dyDescent="0.3"/>
    <row r="1222" s="157" customFormat="1" x14ac:dyDescent="0.3"/>
    <row r="1223" s="157" customFormat="1" x14ac:dyDescent="0.3"/>
    <row r="1224" s="157" customFormat="1" x14ac:dyDescent="0.3"/>
    <row r="1225" s="157" customFormat="1" x14ac:dyDescent="0.3"/>
    <row r="1226" s="157" customFormat="1" x14ac:dyDescent="0.3"/>
    <row r="1227" s="157" customFormat="1" x14ac:dyDescent="0.3"/>
    <row r="1228" s="157" customFormat="1" x14ac:dyDescent="0.3"/>
    <row r="1229" s="157" customFormat="1" x14ac:dyDescent="0.3"/>
    <row r="1230" s="157" customFormat="1" x14ac:dyDescent="0.3"/>
    <row r="1231" s="157" customFormat="1" x14ac:dyDescent="0.3"/>
    <row r="1232" s="157" customFormat="1" x14ac:dyDescent="0.3"/>
    <row r="1233" s="157" customFormat="1" x14ac:dyDescent="0.3"/>
    <row r="1234" s="157" customFormat="1" x14ac:dyDescent="0.3"/>
    <row r="1235" s="157" customFormat="1" x14ac:dyDescent="0.3"/>
    <row r="1236" s="157" customFormat="1" x14ac:dyDescent="0.3"/>
    <row r="1237" s="157" customFormat="1" x14ac:dyDescent="0.3"/>
    <row r="1238" s="157" customFormat="1" x14ac:dyDescent="0.3"/>
    <row r="1239" s="157" customFormat="1" x14ac:dyDescent="0.3"/>
    <row r="1240" s="157" customFormat="1" x14ac:dyDescent="0.3"/>
    <row r="1241" s="157" customFormat="1" x14ac:dyDescent="0.3"/>
    <row r="1242" s="157" customFormat="1" x14ac:dyDescent="0.3"/>
    <row r="1243" s="157" customFormat="1" x14ac:dyDescent="0.3"/>
    <row r="1244" s="157" customFormat="1" x14ac:dyDescent="0.3"/>
    <row r="1245" s="157" customFormat="1" x14ac:dyDescent="0.3"/>
    <row r="1246" s="157" customFormat="1" x14ac:dyDescent="0.3"/>
    <row r="1247" s="157" customFormat="1" x14ac:dyDescent="0.3"/>
    <row r="1248" s="157" customFormat="1" x14ac:dyDescent="0.3"/>
    <row r="1249" s="157" customFormat="1" x14ac:dyDescent="0.3"/>
    <row r="1250" s="157" customFormat="1" x14ac:dyDescent="0.3"/>
    <row r="1251" s="157" customFormat="1" x14ac:dyDescent="0.3"/>
    <row r="1252" s="157" customFormat="1" x14ac:dyDescent="0.3"/>
    <row r="1253" s="157" customFormat="1" x14ac:dyDescent="0.3"/>
    <row r="1254" s="157" customFormat="1" x14ac:dyDescent="0.3"/>
    <row r="1255" s="157" customFormat="1" x14ac:dyDescent="0.3"/>
    <row r="1256" s="157" customFormat="1" x14ac:dyDescent="0.3"/>
    <row r="1257" s="157" customFormat="1" x14ac:dyDescent="0.3"/>
    <row r="1258" s="157" customFormat="1" x14ac:dyDescent="0.3"/>
    <row r="1259" s="157" customFormat="1" x14ac:dyDescent="0.3"/>
    <row r="1260" s="157" customFormat="1" x14ac:dyDescent="0.3"/>
    <row r="1261" s="157" customFormat="1" x14ac:dyDescent="0.3"/>
    <row r="1262" s="157" customFormat="1" x14ac:dyDescent="0.3"/>
    <row r="1263" s="157" customFormat="1" x14ac:dyDescent="0.3"/>
    <row r="1264" s="157" customFormat="1" x14ac:dyDescent="0.3"/>
    <row r="1265" s="157" customFormat="1" x14ac:dyDescent="0.3"/>
    <row r="1266" s="157" customFormat="1" x14ac:dyDescent="0.3"/>
    <row r="1267" s="157" customFormat="1" x14ac:dyDescent="0.3"/>
    <row r="1268" s="157" customFormat="1" x14ac:dyDescent="0.3"/>
    <row r="1269" s="157" customFormat="1" x14ac:dyDescent="0.3"/>
    <row r="1270" s="157" customFormat="1" x14ac:dyDescent="0.3"/>
    <row r="1271" s="157" customFormat="1" x14ac:dyDescent="0.3"/>
    <row r="1272" s="157" customFormat="1" x14ac:dyDescent="0.3"/>
    <row r="1273" s="157" customFormat="1" x14ac:dyDescent="0.3"/>
    <row r="1274" s="157" customFormat="1" x14ac:dyDescent="0.3"/>
    <row r="1275" s="157" customFormat="1" x14ac:dyDescent="0.3"/>
    <row r="1276" s="157" customFormat="1" x14ac:dyDescent="0.3"/>
    <row r="1277" s="157" customFormat="1" x14ac:dyDescent="0.3"/>
    <row r="1278" s="157" customFormat="1" x14ac:dyDescent="0.3"/>
    <row r="1279" s="157" customFormat="1" x14ac:dyDescent="0.3"/>
    <row r="1280" s="157" customFormat="1" x14ac:dyDescent="0.3"/>
    <row r="1281" s="157" customFormat="1" x14ac:dyDescent="0.3"/>
    <row r="1282" s="157" customFormat="1" x14ac:dyDescent="0.3"/>
    <row r="1283" s="157" customFormat="1" x14ac:dyDescent="0.3"/>
    <row r="1284" s="157" customFormat="1" x14ac:dyDescent="0.3"/>
    <row r="1285" s="157" customFormat="1" x14ac:dyDescent="0.3"/>
    <row r="1286" s="157" customFormat="1" x14ac:dyDescent="0.3"/>
    <row r="1287" s="157" customFormat="1" x14ac:dyDescent="0.3"/>
    <row r="1288" s="157" customFormat="1" x14ac:dyDescent="0.3"/>
    <row r="1289" s="157" customFormat="1" x14ac:dyDescent="0.3"/>
    <row r="1290" s="157" customFormat="1" x14ac:dyDescent="0.3"/>
    <row r="1291" s="157" customFormat="1" x14ac:dyDescent="0.3"/>
    <row r="1292" s="157" customFormat="1" x14ac:dyDescent="0.3"/>
    <row r="1293" s="157" customFormat="1" x14ac:dyDescent="0.3"/>
    <row r="1294" s="157" customFormat="1" x14ac:dyDescent="0.3"/>
    <row r="1295" s="157" customFormat="1" x14ac:dyDescent="0.3"/>
    <row r="1296" s="157" customFormat="1" x14ac:dyDescent="0.3"/>
    <row r="1297" s="157" customFormat="1" x14ac:dyDescent="0.3"/>
    <row r="1298" s="157" customFormat="1" x14ac:dyDescent="0.3"/>
    <row r="1299" s="157" customFormat="1" x14ac:dyDescent="0.3"/>
    <row r="1300" s="157" customFormat="1" x14ac:dyDescent="0.3"/>
    <row r="1301" s="157" customFormat="1" x14ac:dyDescent="0.3"/>
    <row r="1302" s="157" customFormat="1" x14ac:dyDescent="0.3"/>
    <row r="1303" s="157" customFormat="1" x14ac:dyDescent="0.3"/>
    <row r="1304" s="157" customFormat="1" x14ac:dyDescent="0.3"/>
    <row r="1305" s="157" customFormat="1" x14ac:dyDescent="0.3"/>
    <row r="1306" s="157" customFormat="1" x14ac:dyDescent="0.3"/>
    <row r="1307" s="157" customFormat="1" x14ac:dyDescent="0.3"/>
    <row r="1308" s="157" customFormat="1" x14ac:dyDescent="0.3"/>
    <row r="1309" s="157" customFormat="1" x14ac:dyDescent="0.3"/>
    <row r="1310" s="157" customFormat="1" x14ac:dyDescent="0.3"/>
    <row r="1311" s="157" customFormat="1" x14ac:dyDescent="0.3"/>
    <row r="1312" s="157" customFormat="1" x14ac:dyDescent="0.3"/>
    <row r="1313" s="157" customFormat="1" x14ac:dyDescent="0.3"/>
    <row r="1314" s="157" customFormat="1" x14ac:dyDescent="0.3"/>
    <row r="1315" s="157" customFormat="1" x14ac:dyDescent="0.3"/>
    <row r="1316" s="157" customFormat="1" x14ac:dyDescent="0.3"/>
    <row r="1317" s="157" customFormat="1" x14ac:dyDescent="0.3"/>
    <row r="1318" s="157" customFormat="1" x14ac:dyDescent="0.3"/>
    <row r="1319" s="157" customFormat="1" x14ac:dyDescent="0.3"/>
    <row r="1320" s="157" customFormat="1" x14ac:dyDescent="0.3"/>
    <row r="1321" s="157" customFormat="1" x14ac:dyDescent="0.3"/>
    <row r="1322" s="157" customFormat="1" x14ac:dyDescent="0.3"/>
    <row r="1323" s="157" customFormat="1" x14ac:dyDescent="0.3"/>
    <row r="1324" s="157" customFormat="1" x14ac:dyDescent="0.3"/>
    <row r="1325" s="157" customFormat="1" x14ac:dyDescent="0.3"/>
    <row r="1326" s="157" customFormat="1" x14ac:dyDescent="0.3"/>
    <row r="1327" s="157" customFormat="1" x14ac:dyDescent="0.3"/>
    <row r="1328" s="157" customFormat="1" x14ac:dyDescent="0.3"/>
    <row r="1329" s="157" customFormat="1" x14ac:dyDescent="0.3"/>
    <row r="1330" s="157" customFormat="1" x14ac:dyDescent="0.3"/>
    <row r="1331" s="157" customFormat="1" x14ac:dyDescent="0.3"/>
    <row r="1332" s="157" customFormat="1" x14ac:dyDescent="0.3"/>
    <row r="1333" s="157" customFormat="1" x14ac:dyDescent="0.3"/>
    <row r="1334" s="157" customFormat="1" x14ac:dyDescent="0.3"/>
    <row r="1335" s="157" customFormat="1" x14ac:dyDescent="0.3"/>
    <row r="1336" s="157" customFormat="1" x14ac:dyDescent="0.3"/>
    <row r="1337" s="157" customFormat="1" x14ac:dyDescent="0.3"/>
    <row r="1338" s="157" customFormat="1" x14ac:dyDescent="0.3"/>
    <row r="1339" s="157" customFormat="1" x14ac:dyDescent="0.3"/>
    <row r="1340" s="157" customFormat="1" x14ac:dyDescent="0.3"/>
    <row r="1341" s="157" customFormat="1" x14ac:dyDescent="0.3"/>
    <row r="1342" s="157" customFormat="1" x14ac:dyDescent="0.3"/>
    <row r="1343" s="157" customFormat="1" x14ac:dyDescent="0.3"/>
    <row r="1344" s="157" customFormat="1" x14ac:dyDescent="0.3"/>
    <row r="1345" s="157" customFormat="1" x14ac:dyDescent="0.3"/>
    <row r="1346" s="157" customFormat="1" x14ac:dyDescent="0.3"/>
    <row r="1347" s="157" customFormat="1" x14ac:dyDescent="0.3"/>
    <row r="1348" s="157" customFormat="1" x14ac:dyDescent="0.3"/>
    <row r="1349" s="157" customFormat="1" x14ac:dyDescent="0.3"/>
    <row r="1350" s="157" customFormat="1" x14ac:dyDescent="0.3"/>
    <row r="1351" s="157" customFormat="1" x14ac:dyDescent="0.3"/>
    <row r="1352" s="157" customFormat="1" x14ac:dyDescent="0.3"/>
    <row r="1353" s="157" customFormat="1" x14ac:dyDescent="0.3"/>
    <row r="1354" s="157" customFormat="1" x14ac:dyDescent="0.3"/>
    <row r="1355" s="157" customFormat="1" x14ac:dyDescent="0.3"/>
    <row r="1356" s="157" customFormat="1" x14ac:dyDescent="0.3"/>
    <row r="1357" s="157" customFormat="1" x14ac:dyDescent="0.3"/>
    <row r="1358" s="157" customFormat="1" x14ac:dyDescent="0.3"/>
    <row r="1359" s="157" customFormat="1" x14ac:dyDescent="0.3"/>
    <row r="1360" s="157" customFormat="1" x14ac:dyDescent="0.3"/>
    <row r="1361" s="157" customFormat="1" x14ac:dyDescent="0.3"/>
    <row r="1362" s="157" customFormat="1" x14ac:dyDescent="0.3"/>
    <row r="1363" s="157" customFormat="1" x14ac:dyDescent="0.3"/>
    <row r="1364" s="157" customFormat="1" x14ac:dyDescent="0.3"/>
    <row r="1365" s="157" customFormat="1" x14ac:dyDescent="0.3"/>
    <row r="1366" s="157" customFormat="1" x14ac:dyDescent="0.3"/>
    <row r="1367" s="157" customFormat="1" x14ac:dyDescent="0.3"/>
    <row r="1368" s="157" customFormat="1" x14ac:dyDescent="0.3"/>
    <row r="1369" s="157" customFormat="1" x14ac:dyDescent="0.3"/>
    <row r="1370" s="157" customFormat="1" x14ac:dyDescent="0.3"/>
    <row r="1371" s="157" customFormat="1" x14ac:dyDescent="0.3"/>
    <row r="1372" s="157" customFormat="1" x14ac:dyDescent="0.3"/>
    <row r="1373" s="157" customFormat="1" x14ac:dyDescent="0.3"/>
    <row r="1374" s="157" customFormat="1" x14ac:dyDescent="0.3"/>
    <row r="1375" s="157" customFormat="1" x14ac:dyDescent="0.3"/>
    <row r="1376" s="157" customFormat="1" x14ac:dyDescent="0.3"/>
    <row r="1377" s="157" customFormat="1" x14ac:dyDescent="0.3"/>
    <row r="1378" s="157" customFormat="1" x14ac:dyDescent="0.3"/>
    <row r="1379" s="157" customFormat="1" x14ac:dyDescent="0.3"/>
    <row r="1380" s="157" customFormat="1" x14ac:dyDescent="0.3"/>
    <row r="1381" s="157" customFormat="1" x14ac:dyDescent="0.3"/>
    <row r="1382" s="157" customFormat="1" x14ac:dyDescent="0.3"/>
    <row r="1383" s="157" customFormat="1" x14ac:dyDescent="0.3"/>
    <row r="1384" s="157" customFormat="1" x14ac:dyDescent="0.3"/>
    <row r="1385" s="157" customFormat="1" x14ac:dyDescent="0.3"/>
    <row r="1386" s="157" customFormat="1" x14ac:dyDescent="0.3"/>
  </sheetData>
  <mergeCells count="5">
    <mergeCell ref="F4:I4"/>
    <mergeCell ref="F5:I5"/>
    <mergeCell ref="A8:B8"/>
    <mergeCell ref="A16:B16"/>
    <mergeCell ref="A56:B56"/>
  </mergeCells>
  <pageMargins left="0.86614173228346458" right="0.39370078740157483" top="0.6692913385826772" bottom="0.23622047244094491" header="0.23622047244094491" footer="0.47244094488188981"/>
  <pageSetup paperSize="9" scale="51"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Budget 2015</vt:lpstr>
      <vt:lpstr>'Budget 2015'!Udskriftsområde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Friis Nielsen</dc:creator>
  <cp:lastModifiedBy>Erik Friis Nielsen</cp:lastModifiedBy>
  <dcterms:created xsi:type="dcterms:W3CDTF">2020-01-11T09:19:17Z</dcterms:created>
  <dcterms:modified xsi:type="dcterms:W3CDTF">2020-01-11T09:19:46Z</dcterms:modified>
</cp:coreProperties>
</file>